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-19320" yWindow="-120" windowWidth="19440" windowHeight="14880" activeTab="3"/>
  </bookViews>
  <sheets>
    <sheet name="Apparecchiature" sheetId="1" r:id="rId1"/>
    <sheet name="Fabbisogno" sheetId="3" r:id="rId2"/>
    <sheet name="Materiale di consumo" sheetId="2" r:id="rId3"/>
    <sheet name="RIEPILOGO COMPLESSIVO" sheetId="4" r:id="rId4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" i="2"/>
  <c r="L5" i="1"/>
  <c r="O5" l="1"/>
  <c r="N11" i="2"/>
  <c r="M8"/>
  <c r="M7"/>
  <c r="M6"/>
  <c r="H4" l="1"/>
  <c r="H2" i="3"/>
  <c r="M5" i="2" l="1"/>
  <c r="M9"/>
  <c r="H5"/>
  <c r="H6"/>
  <c r="M10" l="1"/>
  <c r="M11" s="1"/>
  <c r="F5" i="1" l="1"/>
  <c r="F6" s="1"/>
  <c r="F9" s="1"/>
  <c r="F8" l="1"/>
</calcChain>
</file>

<file path=xl/sharedStrings.xml><?xml version="1.0" encoding="utf-8"?>
<sst xmlns="http://schemas.openxmlformats.org/spreadsheetml/2006/main" count="86" uniqueCount="66">
  <si>
    <t>Allegato OE</t>
  </si>
  <si>
    <t>FORNITURA IN NOLEGGIO DI STERILIZZATRICI PER ENDOSCOPI</t>
  </si>
  <si>
    <t>OFFERTA:</t>
  </si>
  <si>
    <t>Valore  Bene (incluso di accessori, installazione e formazione inziale)</t>
  </si>
  <si>
    <t>Valore Assistenza Tecnica Ominicomprensiva Full-RISK (include anche la formazione successiva)</t>
  </si>
  <si>
    <t>Valore oneri finanziari</t>
  </si>
  <si>
    <t>DESCRIZIONE</t>
  </si>
  <si>
    <t>Fabbricante</t>
  </si>
  <si>
    <t>Modello</t>
  </si>
  <si>
    <t>Tipologia DM (Codifica CND)</t>
  </si>
  <si>
    <t>Nr. REPERTORIO</t>
  </si>
  <si>
    <t>Q.ta Richiesta</t>
  </si>
  <si>
    <t>Valore Assistenza Tecnica Ominicomprensiva Full-RISK</t>
  </si>
  <si>
    <t>Valore % del Valore Offerto a Base D'Asta</t>
  </si>
  <si>
    <t>TOTALE NOLEGGIO COMPLESSIVO OGGETTO DI VALUTAZIONE</t>
  </si>
  <si>
    <t>BASE D'ASTA COMPLESSIVO</t>
  </si>
  <si>
    <t>RIBASSO BASE D'ASTA</t>
  </si>
  <si>
    <t>COSTO ANNUO</t>
  </si>
  <si>
    <t>STERILIZZATRICI PER ENDOSCOPI</t>
  </si>
  <si>
    <t>Numero cicli presunti/anno</t>
  </si>
  <si>
    <t>ALTRO MATERIALE DI CONSUMO</t>
  </si>
  <si>
    <t>TOTALE ANNUALE</t>
  </si>
  <si>
    <t>DETERGENTE</t>
  </si>
  <si>
    <t>AGENTE STERILIZZANTE</t>
  </si>
  <si>
    <r>
      <t xml:space="preserve">Costo Annuale </t>
    </r>
    <r>
      <rPr>
        <b/>
        <sz val="11"/>
        <color theme="1"/>
        <rFont val="Aptos Narrow"/>
        <family val="2"/>
      </rPr>
      <t>€</t>
    </r>
  </si>
  <si>
    <t>Costo a confezione €</t>
  </si>
  <si>
    <t>ATTIVATORE</t>
  </si>
  <si>
    <t>Numero ml/ciclo</t>
  </si>
  <si>
    <t>Quantità (lt)/anno</t>
  </si>
  <si>
    <t>*Costo  complessivo Noleggio 8 anni</t>
  </si>
  <si>
    <t>Confezioni offerte/anno</t>
  </si>
  <si>
    <t>N°cicli/confezione</t>
  </si>
  <si>
    <t>IMPORTANTE:</t>
  </si>
  <si>
    <t>In caso di necessità di ulteriori apparecchiature nel corso del contratto, il costo di noleggio complessivo verrà calcolato come:
Valore Bene + (Valore Assistenza Tecnica Ominicomprensiva Full RISK + Valori Oneri Finanziari)* mesi residui/96</t>
  </si>
  <si>
    <t>NOTA 1:</t>
  </si>
  <si>
    <t>INDICATORI BIOLOGICI</t>
  </si>
  <si>
    <t>INDICATORI CHIMICI</t>
  </si>
  <si>
    <t>AUSL IMOLA</t>
  </si>
  <si>
    <t>AUSL BOLOGNA</t>
  </si>
  <si>
    <t>TOTALE</t>
  </si>
  <si>
    <t>AOU FERRARA</t>
  </si>
  <si>
    <t>AUSL FERRARA</t>
  </si>
  <si>
    <t>IOR</t>
  </si>
  <si>
    <t>AOU BOLOGNA</t>
  </si>
  <si>
    <t>Valore % offerto</t>
  </si>
  <si>
    <t>Tipo confezionamento (es. tanica 5 lt per detergente)</t>
  </si>
  <si>
    <t>N.A</t>
  </si>
  <si>
    <t>N.A.</t>
  </si>
  <si>
    <t>MATERIALE CHIMICO E MATERIALE DI CONSUMO</t>
  </si>
  <si>
    <t>TOTALE COMPLESSIVO (8 ANNI)</t>
  </si>
  <si>
    <r>
      <t xml:space="preserve">Costo Annuale complessivo  Base D'Asta </t>
    </r>
    <r>
      <rPr>
        <b/>
        <sz val="11"/>
        <color theme="1"/>
        <rFont val="Aptos Narrow"/>
        <family val="2"/>
      </rPr>
      <t>€</t>
    </r>
  </si>
  <si>
    <t xml:space="preserve">Valore unitario a Base D'Asta (per singola macchina - durata 8 anni) </t>
  </si>
  <si>
    <t>Valore Unitario offerto (per singola macchina - durata 8 anni)</t>
  </si>
  <si>
    <t xml:space="preserve">Valore % del Valore unitario a Base D'Asta (per singola macchina - durata 8 anni) </t>
  </si>
  <si>
    <t xml:space="preserve">Valore % del valore offerto (per singola macchina - durata 8 anni) </t>
  </si>
  <si>
    <t>Si richiede di allegare all'offerta il listino per il servizio di noleggio di altre apparecchiature dedicate al reprocessing (quali ad esempio: armadi di asciugatura e stoccaggio, lavelli automatici con pompe di lavaggio automatiche, ecc… ) e di contenitori aggiuntivi (superiori a quelli richiesti nelle caratteristiche di minima), indicando la percentuale di sconto da applicare</t>
  </si>
  <si>
    <t>Compilare solo le caselle in giallo</t>
  </si>
  <si>
    <t>NOTA 2:</t>
  </si>
  <si>
    <t xml:space="preserve">NOTA 3: </t>
  </si>
  <si>
    <t xml:space="preserve">RIEPILOGO OFFERTA COMPLESSIVA PER 8 ANNI </t>
  </si>
  <si>
    <t>€</t>
  </si>
  <si>
    <t>%IVA</t>
  </si>
  <si>
    <t>A) NOLEGGIO PER 8 ANNI APPARECCHIATURE(STERILIZZATRICI)</t>
  </si>
  <si>
    <t xml:space="preserve">B) COSTO MATERIALE DI CONSUMO PER 8 ANNI </t>
  </si>
  <si>
    <t>TOTALE OFFERTA DA RIPORTARE SUL PORTALE SATER(A+B)</t>
  </si>
  <si>
    <t>OFFERTA iva esclusa</t>
  </si>
</sst>
</file>

<file path=xl/styles.xml><?xml version="1.0" encoding="utf-8"?>
<styleSheet xmlns="http://schemas.openxmlformats.org/spreadsheetml/2006/main">
  <numFmts count="5">
    <numFmt numFmtId="44" formatCode="_-* #,##0.00\ &quot;€&quot;_-;\-* #,##0.00\ &quot;€&quot;_-;_-* &quot;-&quot;??\ &quot;€&quot;_-;_-@_-"/>
    <numFmt numFmtId="164" formatCode="_-* #,##0.00_-;\-* #,##0.00_-;_-* &quot;-&quot;??_-;_-@_-"/>
    <numFmt numFmtId="165" formatCode="0.0%"/>
    <numFmt numFmtId="166" formatCode="_-* #,##0_-;\-* #,##0_-;_-* &quot;-&quot;??_-;_-@_-"/>
    <numFmt numFmtId="167" formatCode="_-* #,##0.00\ [$€-410]_-;\-* #,##0.00\ [$€-410]_-;_-* &quot;-&quot;??\ [$€-410]_-;_-@_-"/>
  </numFmts>
  <fonts count="12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1"/>
      <name val="Aptos Narrow"/>
      <family val="2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70">
    <xf numFmtId="0" fontId="0" fillId="0" borderId="0" xfId="0"/>
    <xf numFmtId="0" fontId="0" fillId="0" borderId="1" xfId="0" applyBorder="1"/>
    <xf numFmtId="44" fontId="0" fillId="0" borderId="0" xfId="1" applyFont="1"/>
    <xf numFmtId="44" fontId="0" fillId="0" borderId="0" xfId="0" applyNumberFormat="1"/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8" borderId="1" xfId="0" applyFill="1" applyBorder="1" applyAlignment="1">
      <alignment horizontal="left" vertical="center" wrapText="1"/>
    </xf>
    <xf numFmtId="44" fontId="6" fillId="2" borderId="1" xfId="1" applyFont="1" applyFill="1" applyBorder="1" applyAlignment="1">
      <alignment horizontal="center" vertical="center"/>
    </xf>
    <xf numFmtId="44" fontId="3" fillId="0" borderId="0" xfId="1" applyFont="1" applyBorder="1" applyAlignment="1">
      <alignment horizontal="center" vertical="center" wrapText="1"/>
    </xf>
    <xf numFmtId="44" fontId="3" fillId="0" borderId="1" xfId="0" applyNumberFormat="1" applyFont="1" applyBorder="1"/>
    <xf numFmtId="0" fontId="0" fillId="0" borderId="8" xfId="0" applyBorder="1"/>
    <xf numFmtId="0" fontId="0" fillId="0" borderId="9" xfId="0" applyBorder="1"/>
    <xf numFmtId="44" fontId="0" fillId="0" borderId="1" xfId="0" applyNumberFormat="1" applyBorder="1"/>
    <xf numFmtId="0" fontId="3" fillId="0" borderId="1" xfId="0" applyFont="1" applyBorder="1"/>
    <xf numFmtId="0" fontId="4" fillId="7" borderId="11" xfId="0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 wrapText="1"/>
    </xf>
    <xf numFmtId="0" fontId="4" fillId="7" borderId="12" xfId="0" applyFont="1" applyFill="1" applyBorder="1" applyAlignment="1">
      <alignment horizontal="center" vertical="center" wrapText="1"/>
    </xf>
    <xf numFmtId="0" fontId="0" fillId="8" borderId="1" xfId="0" applyFill="1" applyBorder="1" applyAlignment="1">
      <alignment horizontal="center" vertical="center"/>
    </xf>
    <xf numFmtId="165" fontId="3" fillId="2" borderId="1" xfId="1" applyNumberFormat="1" applyFont="1" applyFill="1" applyBorder="1" applyAlignment="1">
      <alignment horizontal="center" vertical="center"/>
    </xf>
    <xf numFmtId="165" fontId="2" fillId="2" borderId="1" xfId="1" applyNumberFormat="1" applyFont="1" applyFill="1" applyBorder="1" applyAlignment="1">
      <alignment horizontal="center" vertical="center"/>
    </xf>
    <xf numFmtId="44" fontId="3" fillId="0" borderId="0" xfId="0" applyNumberFormat="1" applyFont="1"/>
    <xf numFmtId="0" fontId="1" fillId="0" borderId="0" xfId="0" applyFont="1"/>
    <xf numFmtId="0" fontId="9" fillId="0" borderId="0" xfId="0" applyFont="1"/>
    <xf numFmtId="0" fontId="3" fillId="0" borderId="0" xfId="0" applyFont="1"/>
    <xf numFmtId="166" fontId="0" fillId="0" borderId="1" xfId="2" applyNumberFormat="1" applyFont="1" applyBorder="1"/>
    <xf numFmtId="0" fontId="0" fillId="8" borderId="1" xfId="0" applyFill="1" applyBorder="1"/>
    <xf numFmtId="44" fontId="5" fillId="8" borderId="1" xfId="1" applyFont="1" applyFill="1" applyBorder="1" applyAlignment="1" applyProtection="1">
      <alignment horizontal="center" vertical="center"/>
    </xf>
    <xf numFmtId="44" fontId="3" fillId="9" borderId="10" xfId="1" applyFont="1" applyFill="1" applyBorder="1" applyAlignment="1" applyProtection="1">
      <alignment horizontal="center" vertical="center" wrapText="1"/>
    </xf>
    <xf numFmtId="44" fontId="3" fillId="7" borderId="1" xfId="0" applyNumberFormat="1" applyFont="1" applyFill="1" applyBorder="1"/>
    <xf numFmtId="44" fontId="7" fillId="0" borderId="1" xfId="0" applyNumberFormat="1" applyFont="1" applyBorder="1"/>
    <xf numFmtId="0" fontId="0" fillId="3" borderId="1" xfId="0" applyFill="1" applyBorder="1" applyAlignment="1" applyProtection="1">
      <alignment horizontal="left" vertical="center" wrapText="1"/>
      <protection locked="0"/>
    </xf>
    <xf numFmtId="44" fontId="5" fillId="3" borderId="1" xfId="1" applyFont="1" applyFill="1" applyBorder="1" applyAlignment="1" applyProtection="1">
      <alignment horizontal="center" vertical="center"/>
      <protection locked="0"/>
    </xf>
    <xf numFmtId="165" fontId="0" fillId="3" borderId="1" xfId="1" applyNumberFormat="1" applyFont="1" applyFill="1" applyBorder="1" applyAlignment="1" applyProtection="1">
      <alignment horizontal="center" vertical="center"/>
      <protection locked="0"/>
    </xf>
    <xf numFmtId="165" fontId="5" fillId="3" borderId="1" xfId="1" applyNumberFormat="1" applyFont="1" applyFill="1" applyBorder="1" applyAlignment="1" applyProtection="1">
      <alignment horizontal="center" vertical="center"/>
      <protection locked="0"/>
    </xf>
    <xf numFmtId="0" fontId="0" fillId="3" borderId="1" xfId="0" applyFill="1" applyBorder="1" applyProtection="1">
      <protection locked="0"/>
    </xf>
    <xf numFmtId="44" fontId="0" fillId="3" borderId="1" xfId="0" applyNumberFormat="1" applyFill="1" applyBorder="1" applyProtection="1">
      <protection locked="0"/>
    </xf>
    <xf numFmtId="0" fontId="3" fillId="0" borderId="1" xfId="0" applyFont="1" applyBorder="1" applyAlignment="1">
      <alignment horizontal="left" wrapText="1"/>
    </xf>
    <xf numFmtId="0" fontId="3" fillId="6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right" vertical="center" wrapText="1"/>
    </xf>
    <xf numFmtId="0" fontId="3" fillId="0" borderId="3" xfId="0" applyFont="1" applyBorder="1" applyAlignment="1">
      <alignment horizontal="right" vertical="center" wrapText="1"/>
    </xf>
    <xf numFmtId="0" fontId="3" fillId="0" borderId="4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0" fontId="3" fillId="0" borderId="4" xfId="0" applyFont="1" applyBorder="1" applyAlignment="1">
      <alignment horizontal="right"/>
    </xf>
    <xf numFmtId="0" fontId="3" fillId="4" borderId="7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44" fontId="0" fillId="0" borderId="1" xfId="0" applyNumberFormat="1" applyBorder="1" applyAlignment="1">
      <alignment horizontal="center" vertical="center"/>
    </xf>
    <xf numFmtId="0" fontId="10" fillId="0" borderId="0" xfId="0" applyFont="1" applyBorder="1" applyAlignment="1"/>
    <xf numFmtId="0" fontId="0" fillId="0" borderId="0" xfId="0" applyBorder="1"/>
    <xf numFmtId="0" fontId="11" fillId="0" borderId="1" xfId="0" applyFont="1" applyBorder="1" applyAlignment="1">
      <alignment horizontal="center"/>
    </xf>
    <xf numFmtId="0" fontId="11" fillId="0" borderId="1" xfId="0" applyFont="1" applyBorder="1"/>
    <xf numFmtId="0" fontId="11" fillId="0" borderId="2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167" fontId="11" fillId="0" borderId="1" xfId="0" applyNumberFormat="1" applyFont="1" applyBorder="1"/>
    <xf numFmtId="0" fontId="10" fillId="2" borderId="1" xfId="0" applyFont="1" applyFill="1" applyBorder="1" applyAlignment="1">
      <alignment horizontal="center"/>
    </xf>
  </cellXfs>
  <cellStyles count="3">
    <cellStyle name="Migliaia" xfId="2" builtinId="3"/>
    <cellStyle name="Normale" xfId="0" builtinId="0"/>
    <cellStyle name="Valuta" xfId="1" builtin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16"/>
  <sheetViews>
    <sheetView workbookViewId="0">
      <selection sqref="A1:XFD1"/>
    </sheetView>
  </sheetViews>
  <sheetFormatPr defaultRowHeight="15"/>
  <cols>
    <col min="1" max="1" width="41.5703125" customWidth="1"/>
    <col min="2" max="2" width="16.28515625" customWidth="1"/>
    <col min="3" max="3" width="16.7109375" customWidth="1"/>
    <col min="4" max="4" width="18.5703125" customWidth="1"/>
    <col min="5" max="5" width="22.140625" customWidth="1"/>
    <col min="6" max="6" width="16.140625" customWidth="1"/>
    <col min="7" max="7" width="14.85546875" customWidth="1"/>
    <col min="8" max="8" width="14.7109375" bestFit="1" customWidth="1"/>
    <col min="9" max="9" width="16.140625" customWidth="1"/>
    <col min="10" max="10" width="15.28515625" bestFit="1" customWidth="1"/>
    <col min="11" max="11" width="15" customWidth="1"/>
    <col min="12" max="12" width="14.7109375" bestFit="1" customWidth="1"/>
    <col min="13" max="13" width="10.5703125" bestFit="1" customWidth="1"/>
    <col min="14" max="14" width="13.7109375" customWidth="1"/>
    <col min="15" max="15" width="14.7109375" bestFit="1" customWidth="1"/>
    <col min="17" max="17" width="12" bestFit="1" customWidth="1"/>
    <col min="18" max="19" width="13.140625" bestFit="1" customWidth="1"/>
  </cols>
  <sheetData>
    <row r="1" spans="1:19">
      <c r="A1" s="12" t="s">
        <v>0</v>
      </c>
      <c r="B1" s="13"/>
      <c r="C1" s="13"/>
      <c r="D1" s="13"/>
      <c r="E1" s="13"/>
      <c r="F1" s="13"/>
      <c r="G1" s="13"/>
      <c r="H1" s="13"/>
      <c r="I1" s="13"/>
    </row>
    <row r="2" spans="1:19" ht="41.25" customHeight="1">
      <c r="A2" s="40" t="s">
        <v>1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2"/>
    </row>
    <row r="3" spans="1:19" ht="39" customHeight="1">
      <c r="A3" s="4" t="s">
        <v>2</v>
      </c>
      <c r="B3" s="4"/>
      <c r="C3" s="4"/>
      <c r="D3" s="4"/>
      <c r="E3" s="4"/>
      <c r="F3" s="5"/>
      <c r="G3" s="50" t="s">
        <v>3</v>
      </c>
      <c r="H3" s="51"/>
      <c r="I3" s="52"/>
      <c r="J3" s="53" t="s">
        <v>4</v>
      </c>
      <c r="K3" s="53"/>
      <c r="L3" s="53"/>
      <c r="M3" s="39" t="s">
        <v>5</v>
      </c>
      <c r="N3" s="39"/>
      <c r="O3" s="39"/>
      <c r="R3" s="3"/>
    </row>
    <row r="4" spans="1:19" ht="90">
      <c r="A4" s="6" t="s">
        <v>6</v>
      </c>
      <c r="B4" s="6" t="s">
        <v>7</v>
      </c>
      <c r="C4" s="6" t="s">
        <v>8</v>
      </c>
      <c r="D4" s="6" t="s">
        <v>9</v>
      </c>
      <c r="E4" s="6" t="s">
        <v>10</v>
      </c>
      <c r="F4" s="6" t="s">
        <v>29</v>
      </c>
      <c r="G4" s="6" t="s">
        <v>11</v>
      </c>
      <c r="H4" s="6" t="s">
        <v>51</v>
      </c>
      <c r="I4" s="6" t="s">
        <v>52</v>
      </c>
      <c r="J4" s="6" t="s">
        <v>53</v>
      </c>
      <c r="K4" s="6" t="s">
        <v>54</v>
      </c>
      <c r="L4" s="6" t="s">
        <v>12</v>
      </c>
      <c r="M4" s="6" t="s">
        <v>13</v>
      </c>
      <c r="N4" s="6" t="s">
        <v>44</v>
      </c>
      <c r="O4" s="6" t="s">
        <v>5</v>
      </c>
      <c r="Q4" s="2"/>
      <c r="R4" s="2"/>
      <c r="S4" s="2"/>
    </row>
    <row r="5" spans="1:19">
      <c r="A5" s="8" t="s">
        <v>18</v>
      </c>
      <c r="B5" s="32"/>
      <c r="C5" s="32"/>
      <c r="D5" s="32"/>
      <c r="E5" s="32"/>
      <c r="F5" s="28">
        <f>G5*I5+L5+O5</f>
        <v>0</v>
      </c>
      <c r="G5" s="7">
        <v>33</v>
      </c>
      <c r="H5" s="9">
        <v>32000</v>
      </c>
      <c r="I5" s="33"/>
      <c r="J5" s="21">
        <v>0.12</v>
      </c>
      <c r="K5" s="34"/>
      <c r="L5" s="28">
        <f>I5*G5*K5*8</f>
        <v>0</v>
      </c>
      <c r="M5" s="20">
        <v>0.05</v>
      </c>
      <c r="N5" s="35"/>
      <c r="O5" s="28">
        <f>I5*G5*N5*8</f>
        <v>0</v>
      </c>
    </row>
    <row r="6" spans="1:19" ht="15" customHeight="1">
      <c r="A6" s="43" t="s">
        <v>14</v>
      </c>
      <c r="B6" s="44"/>
      <c r="C6" s="44"/>
      <c r="D6" s="44"/>
      <c r="E6" s="45"/>
      <c r="F6" s="29">
        <f>SUM(F5:F5)</f>
        <v>0</v>
      </c>
      <c r="G6" s="10"/>
    </row>
    <row r="7" spans="1:19" ht="15" customHeight="1">
      <c r="A7" s="43" t="s">
        <v>15</v>
      </c>
      <c r="B7" s="44"/>
      <c r="C7" s="44"/>
      <c r="D7" s="44"/>
      <c r="E7" s="45"/>
      <c r="F7" s="30">
        <v>2492160</v>
      </c>
      <c r="R7" s="3"/>
    </row>
    <row r="8" spans="1:19" ht="15" customHeight="1">
      <c r="A8" s="43" t="s">
        <v>16</v>
      </c>
      <c r="B8" s="44"/>
      <c r="C8" s="44"/>
      <c r="D8" s="44"/>
      <c r="E8" s="45"/>
      <c r="F8" s="31">
        <f>F7-F6</f>
        <v>2492160</v>
      </c>
      <c r="Q8" s="2"/>
      <c r="R8" s="2"/>
      <c r="S8" s="2"/>
    </row>
    <row r="9" spans="1:19">
      <c r="A9" s="47" t="s">
        <v>17</v>
      </c>
      <c r="B9" s="48"/>
      <c r="C9" s="48"/>
      <c r="D9" s="48"/>
      <c r="E9" s="49"/>
      <c r="F9" s="11">
        <f>F6/8</f>
        <v>0</v>
      </c>
    </row>
    <row r="13" spans="1:19">
      <c r="A13" s="46" t="s">
        <v>32</v>
      </c>
      <c r="B13" s="46"/>
      <c r="C13" s="46"/>
      <c r="D13" s="46"/>
      <c r="E13" s="46"/>
      <c r="F13" s="46"/>
      <c r="G13" s="46"/>
      <c r="H13" s="46"/>
    </row>
    <row r="14" spans="1:19">
      <c r="A14" s="15" t="s">
        <v>34</v>
      </c>
      <c r="B14" s="54" t="s">
        <v>56</v>
      </c>
      <c r="C14" s="55"/>
      <c r="D14" s="55"/>
      <c r="E14" s="55"/>
      <c r="F14" s="55"/>
      <c r="G14" s="55"/>
      <c r="H14" s="56"/>
    </row>
    <row r="15" spans="1:19" ht="35.25" customHeight="1">
      <c r="A15" s="15" t="s">
        <v>57</v>
      </c>
      <c r="B15" s="38" t="s">
        <v>33</v>
      </c>
      <c r="C15" s="38"/>
      <c r="D15" s="38"/>
      <c r="E15" s="38"/>
      <c r="F15" s="38"/>
      <c r="G15" s="38"/>
      <c r="H15" s="38"/>
    </row>
    <row r="16" spans="1:19" ht="53.25" customHeight="1">
      <c r="A16" s="15" t="s">
        <v>58</v>
      </c>
      <c r="B16" s="38" t="s">
        <v>55</v>
      </c>
      <c r="C16" s="38"/>
      <c r="D16" s="38"/>
      <c r="E16" s="38"/>
      <c r="F16" s="38"/>
      <c r="G16" s="38"/>
      <c r="H16" s="38"/>
    </row>
  </sheetData>
  <sheetProtection sheet="1" objects="1" scenarios="1"/>
  <mergeCells count="12">
    <mergeCell ref="B16:H16"/>
    <mergeCell ref="M3:O3"/>
    <mergeCell ref="A2:O2"/>
    <mergeCell ref="A6:E6"/>
    <mergeCell ref="A7:E7"/>
    <mergeCell ref="A8:E8"/>
    <mergeCell ref="B15:H15"/>
    <mergeCell ref="A13:H13"/>
    <mergeCell ref="A9:E9"/>
    <mergeCell ref="G3:I3"/>
    <mergeCell ref="J3:L3"/>
    <mergeCell ref="B14:H14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2"/>
  <sheetViews>
    <sheetView workbookViewId="0">
      <selection activeCell="H2" sqref="H2"/>
    </sheetView>
  </sheetViews>
  <sheetFormatPr defaultRowHeight="15"/>
  <cols>
    <col min="1" max="1" width="27" customWidth="1"/>
    <col min="3" max="3" width="10.140625" bestFit="1" customWidth="1"/>
    <col min="4" max="4" width="10.140625" customWidth="1"/>
    <col min="5" max="7" width="12.28515625" customWidth="1"/>
  </cols>
  <sheetData>
    <row r="1" spans="1:8" ht="45">
      <c r="A1" s="18" t="s">
        <v>6</v>
      </c>
      <c r="B1" s="18" t="s">
        <v>37</v>
      </c>
      <c r="C1" s="18" t="s">
        <v>38</v>
      </c>
      <c r="D1" s="18" t="s">
        <v>42</v>
      </c>
      <c r="E1" s="18" t="s">
        <v>43</v>
      </c>
      <c r="F1" s="16" t="s">
        <v>40</v>
      </c>
      <c r="G1" s="16" t="s">
        <v>41</v>
      </c>
      <c r="H1" s="16" t="s">
        <v>39</v>
      </c>
    </row>
    <row r="2" spans="1:8" ht="30">
      <c r="A2" s="17" t="s">
        <v>18</v>
      </c>
      <c r="B2" s="17">
        <v>3</v>
      </c>
      <c r="C2" s="17">
        <v>12</v>
      </c>
      <c r="D2" s="17">
        <v>1</v>
      </c>
      <c r="E2" s="17">
        <v>13</v>
      </c>
      <c r="F2" s="17">
        <v>2</v>
      </c>
      <c r="G2" s="17">
        <v>2</v>
      </c>
      <c r="H2" s="19">
        <f>SUM(B2:G2)</f>
        <v>33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N15"/>
  <sheetViews>
    <sheetView zoomScale="110" zoomScaleNormal="110" workbookViewId="0">
      <selection activeCell="B23" sqref="B23"/>
    </sheetView>
  </sheetViews>
  <sheetFormatPr defaultRowHeight="15"/>
  <cols>
    <col min="1" max="1" width="43.28515625" bestFit="1" customWidth="1"/>
    <col min="2" max="2" width="18.5703125" customWidth="1"/>
    <col min="3" max="3" width="22.140625" customWidth="1"/>
    <col min="4" max="4" width="16.140625" customWidth="1"/>
    <col min="5" max="5" width="14.85546875" customWidth="1"/>
    <col min="6" max="7" width="16.28515625" customWidth="1"/>
    <col min="8" max="8" width="15.28515625" bestFit="1" customWidth="1"/>
    <col min="9" max="10" width="25.42578125" customWidth="1"/>
    <col min="11" max="13" width="16.140625" customWidth="1"/>
    <col min="14" max="14" width="15.28515625" bestFit="1" customWidth="1"/>
  </cols>
  <sheetData>
    <row r="1" spans="1:14" ht="36" customHeight="1">
      <c r="A1" s="24" t="s">
        <v>48</v>
      </c>
    </row>
    <row r="2" spans="1:14" ht="15.75">
      <c r="A2" s="23" t="s">
        <v>18</v>
      </c>
    </row>
    <row r="3" spans="1:14" ht="45">
      <c r="A3" s="6" t="s">
        <v>6</v>
      </c>
      <c r="B3" s="6" t="s">
        <v>7</v>
      </c>
      <c r="C3" s="6" t="s">
        <v>8</v>
      </c>
      <c r="D3" s="6" t="s">
        <v>9</v>
      </c>
      <c r="E3" s="6" t="s">
        <v>10</v>
      </c>
      <c r="F3" s="6" t="s">
        <v>19</v>
      </c>
      <c r="G3" s="6" t="s">
        <v>27</v>
      </c>
      <c r="H3" s="6" t="s">
        <v>28</v>
      </c>
      <c r="I3" s="6" t="s">
        <v>45</v>
      </c>
      <c r="J3" s="6" t="s">
        <v>31</v>
      </c>
      <c r="K3" s="6" t="s">
        <v>30</v>
      </c>
      <c r="L3" s="6" t="s">
        <v>25</v>
      </c>
      <c r="M3" s="6" t="s">
        <v>24</v>
      </c>
      <c r="N3" s="6" t="s">
        <v>50</v>
      </c>
    </row>
    <row r="4" spans="1:14">
      <c r="A4" s="1" t="s">
        <v>23</v>
      </c>
      <c r="B4" s="36"/>
      <c r="C4" s="36"/>
      <c r="D4" s="36"/>
      <c r="E4" s="36"/>
      <c r="F4" s="26">
        <v>23000</v>
      </c>
      <c r="G4" s="36"/>
      <c r="H4" s="1">
        <f>(G4*F4)/1000</f>
        <v>0</v>
      </c>
      <c r="I4" s="36"/>
      <c r="J4" s="36"/>
      <c r="K4" s="36"/>
      <c r="L4" s="37"/>
      <c r="M4" s="14">
        <f>K4*L4</f>
        <v>0</v>
      </c>
      <c r="N4" s="57">
        <v>400000</v>
      </c>
    </row>
    <row r="5" spans="1:14">
      <c r="A5" s="1" t="s">
        <v>26</v>
      </c>
      <c r="B5" s="36"/>
      <c r="C5" s="36"/>
      <c r="D5" s="36"/>
      <c r="E5" s="36"/>
      <c r="F5" s="26">
        <v>23000</v>
      </c>
      <c r="G5" s="36"/>
      <c r="H5" s="1">
        <f t="shared" ref="H5:H6" si="0">(G5*F5)/1000</f>
        <v>0</v>
      </c>
      <c r="I5" s="36"/>
      <c r="J5" s="36"/>
      <c r="K5" s="36"/>
      <c r="L5" s="37"/>
      <c r="M5" s="14">
        <f t="shared" ref="M5:M9" si="1">K5*L5</f>
        <v>0</v>
      </c>
      <c r="N5" s="57"/>
    </row>
    <row r="6" spans="1:14">
      <c r="A6" s="1" t="s">
        <v>22</v>
      </c>
      <c r="B6" s="36"/>
      <c r="C6" s="36"/>
      <c r="D6" s="36"/>
      <c r="E6" s="36"/>
      <c r="F6" s="26">
        <v>23000</v>
      </c>
      <c r="G6" s="36"/>
      <c r="H6" s="1">
        <f t="shared" si="0"/>
        <v>0</v>
      </c>
      <c r="I6" s="36"/>
      <c r="J6" s="36"/>
      <c r="K6" s="36"/>
      <c r="L6" s="37"/>
      <c r="M6" s="14">
        <f t="shared" si="1"/>
        <v>0</v>
      </c>
      <c r="N6" s="57"/>
    </row>
    <row r="7" spans="1:14">
      <c r="A7" s="1" t="s">
        <v>35</v>
      </c>
      <c r="B7" s="36"/>
      <c r="C7" s="36"/>
      <c r="D7" s="36"/>
      <c r="E7" s="36"/>
      <c r="F7" s="26">
        <v>1815</v>
      </c>
      <c r="G7" s="27" t="s">
        <v>47</v>
      </c>
      <c r="H7" s="1" t="s">
        <v>46</v>
      </c>
      <c r="I7" s="36"/>
      <c r="J7" s="36"/>
      <c r="K7" s="36"/>
      <c r="L7" s="36"/>
      <c r="M7" s="14">
        <f t="shared" si="1"/>
        <v>0</v>
      </c>
      <c r="N7" s="57"/>
    </row>
    <row r="8" spans="1:14">
      <c r="A8" s="1" t="s">
        <v>36</v>
      </c>
      <c r="B8" s="36"/>
      <c r="C8" s="36"/>
      <c r="D8" s="36"/>
      <c r="E8" s="36"/>
      <c r="F8" s="26">
        <v>23000</v>
      </c>
      <c r="G8" s="27" t="s">
        <v>47</v>
      </c>
      <c r="H8" s="1" t="s">
        <v>46</v>
      </c>
      <c r="I8" s="36"/>
      <c r="J8" s="36"/>
      <c r="K8" s="36"/>
      <c r="L8" s="36"/>
      <c r="M8" s="14">
        <f t="shared" si="1"/>
        <v>0</v>
      </c>
      <c r="N8" s="57"/>
    </row>
    <row r="9" spans="1:14">
      <c r="A9" s="1" t="s">
        <v>20</v>
      </c>
      <c r="B9" s="36"/>
      <c r="C9" s="36"/>
      <c r="D9" s="36"/>
      <c r="E9" s="36"/>
      <c r="F9" s="1" t="s">
        <v>46</v>
      </c>
      <c r="G9" s="27" t="s">
        <v>47</v>
      </c>
      <c r="H9" s="1" t="s">
        <v>46</v>
      </c>
      <c r="I9" s="36"/>
      <c r="J9" s="36"/>
      <c r="K9" s="36"/>
      <c r="L9" s="36"/>
      <c r="M9" s="14">
        <f t="shared" si="1"/>
        <v>0</v>
      </c>
      <c r="N9" s="57"/>
    </row>
    <row r="10" spans="1:14">
      <c r="A10" s="47" t="s">
        <v>21</v>
      </c>
      <c r="B10" s="48"/>
      <c r="C10" s="48"/>
      <c r="D10" s="48"/>
      <c r="E10" s="48"/>
      <c r="F10" s="48"/>
      <c r="G10" s="48"/>
      <c r="H10" s="48"/>
      <c r="I10" s="48"/>
      <c r="J10" s="48"/>
      <c r="K10" s="48"/>
      <c r="L10" s="49"/>
      <c r="M10" s="14">
        <f>SUM(M4:M9)</f>
        <v>0</v>
      </c>
      <c r="N10" s="57"/>
    </row>
    <row r="11" spans="1:14">
      <c r="A11" s="47" t="s">
        <v>49</v>
      </c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49"/>
      <c r="M11" s="14">
        <f>M10*8</f>
        <v>0</v>
      </c>
      <c r="N11" s="11">
        <f>N4*8</f>
        <v>3200000</v>
      </c>
    </row>
    <row r="12" spans="1:14">
      <c r="A12" s="25"/>
      <c r="M12" s="22"/>
    </row>
    <row r="13" spans="1:14">
      <c r="N13" s="3"/>
    </row>
    <row r="14" spans="1:14">
      <c r="A14" s="46" t="s">
        <v>32</v>
      </c>
      <c r="B14" s="46"/>
      <c r="C14" s="46"/>
      <c r="D14" s="46"/>
      <c r="E14" s="46"/>
      <c r="F14" s="46"/>
      <c r="G14" s="46"/>
      <c r="H14" s="46"/>
    </row>
    <row r="15" spans="1:14">
      <c r="A15" s="15" t="s">
        <v>34</v>
      </c>
      <c r="B15" s="54" t="s">
        <v>56</v>
      </c>
      <c r="C15" s="55"/>
      <c r="D15" s="55"/>
      <c r="E15" s="55"/>
      <c r="F15" s="55"/>
      <c r="G15" s="55"/>
      <c r="H15" s="56"/>
    </row>
  </sheetData>
  <sheetProtection sheet="1" objects="1" scenarios="1"/>
  <mergeCells count="5">
    <mergeCell ref="N4:N10"/>
    <mergeCell ref="A10:L10"/>
    <mergeCell ref="A11:L11"/>
    <mergeCell ref="A14:H14"/>
    <mergeCell ref="B15:H1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3:L8"/>
  <sheetViews>
    <sheetView tabSelected="1" workbookViewId="0">
      <selection activeCell="F10" sqref="F10"/>
    </sheetView>
  </sheetViews>
  <sheetFormatPr defaultRowHeight="15"/>
  <cols>
    <col min="6" max="6" width="14.5703125" customWidth="1"/>
    <col min="7" max="7" width="30.140625" customWidth="1"/>
    <col min="8" max="8" width="12" customWidth="1"/>
  </cols>
  <sheetData>
    <row r="3" spans="1:12" ht="39.75" customHeight="1">
      <c r="A3" s="69" t="s">
        <v>59</v>
      </c>
      <c r="B3" s="69"/>
      <c r="C3" s="69"/>
      <c r="D3" s="69"/>
      <c r="E3" s="69"/>
      <c r="F3" s="69"/>
      <c r="G3" s="69"/>
      <c r="H3" s="69"/>
      <c r="I3" s="58"/>
      <c r="J3" s="58"/>
      <c r="K3" s="58"/>
      <c r="L3" s="58"/>
    </row>
    <row r="4" spans="1:12" ht="29.25" customHeight="1">
      <c r="A4" s="60" t="s">
        <v>6</v>
      </c>
      <c r="B4" s="60"/>
      <c r="C4" s="60"/>
      <c r="D4" s="60"/>
      <c r="E4" s="60"/>
      <c r="F4" s="60"/>
      <c r="G4" s="61" t="s">
        <v>65</v>
      </c>
      <c r="H4" s="61" t="s">
        <v>61</v>
      </c>
    </row>
    <row r="5" spans="1:12" ht="33" customHeight="1">
      <c r="A5" s="62" t="s">
        <v>62</v>
      </c>
      <c r="B5" s="63"/>
      <c r="C5" s="63"/>
      <c r="D5" s="63"/>
      <c r="E5" s="63"/>
      <c r="F5" s="64"/>
      <c r="G5" s="68" t="s">
        <v>60</v>
      </c>
      <c r="H5" s="61"/>
    </row>
    <row r="6" spans="1:12" ht="44.25" customHeight="1">
      <c r="A6" s="62" t="s">
        <v>63</v>
      </c>
      <c r="B6" s="63"/>
      <c r="C6" s="63"/>
      <c r="D6" s="63"/>
      <c r="E6" s="63"/>
      <c r="F6" s="64"/>
      <c r="G6" s="61" t="s">
        <v>60</v>
      </c>
      <c r="H6" s="61"/>
    </row>
    <row r="7" spans="1:12" ht="46.5" customHeight="1">
      <c r="A7" s="65" t="s">
        <v>64</v>
      </c>
      <c r="B7" s="66"/>
      <c r="C7" s="66"/>
      <c r="D7" s="66"/>
      <c r="E7" s="66"/>
      <c r="F7" s="67"/>
      <c r="G7" s="68" t="s">
        <v>60</v>
      </c>
      <c r="H7" s="61"/>
    </row>
    <row r="8" spans="1:12">
      <c r="A8" s="59"/>
      <c r="B8" s="59"/>
      <c r="C8" s="59"/>
      <c r="D8" s="59"/>
      <c r="E8" s="59"/>
      <c r="F8" s="59"/>
      <c r="G8" s="59"/>
      <c r="H8" s="59"/>
    </row>
  </sheetData>
  <mergeCells count="5">
    <mergeCell ref="A4:F4"/>
    <mergeCell ref="A3:H3"/>
    <mergeCell ref="A7:F7"/>
    <mergeCell ref="A6:F6"/>
    <mergeCell ref="A5:F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Apparecchiature</vt:lpstr>
      <vt:lpstr>Fabbisogno</vt:lpstr>
      <vt:lpstr>Materiale di consumo</vt:lpstr>
      <vt:lpstr>RIEPILOGO COMPLESSIVO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2026-01-09T11:00:49Z</dcterms:modified>
</cp:coreProperties>
</file>