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3256" windowHeight="13176"/>
  </bookViews>
  <sheets>
    <sheet name="fabbisogni" sheetId="1" r:id="rId1"/>
  </sheets>
  <definedNames>
    <definedName name="_xlnm.Print_Area" localSheetId="0">fabbisogni!$A$1:$S$27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4" i="1" l="1"/>
  <c r="AG32" i="1" s="1"/>
  <c r="AF24" i="1"/>
  <c r="AF32" i="1" s="1"/>
  <c r="X24" i="1"/>
  <c r="X32" i="1" s="1"/>
  <c r="Z24" i="1"/>
  <c r="Z32" i="1" s="1"/>
  <c r="AD24" i="1"/>
  <c r="AD32" i="1" s="1"/>
  <c r="AH24" i="1"/>
  <c r="AH32" i="1" s="1"/>
  <c r="AH11" i="1"/>
  <c r="AH10" i="1"/>
  <c r="AG11" i="1"/>
  <c r="AG10" i="1"/>
  <c r="AF11" i="1"/>
  <c r="AE11" i="1"/>
  <c r="AF10" i="1"/>
  <c r="AE10" i="1"/>
  <c r="AD11" i="1"/>
  <c r="AC11" i="1"/>
  <c r="AD10" i="1"/>
  <c r="AC10" i="1"/>
  <c r="Z11" i="1"/>
  <c r="Y11" i="1"/>
  <c r="Z10" i="1"/>
  <c r="Y10" i="1"/>
  <c r="W11" i="1"/>
  <c r="X11" i="1"/>
  <c r="X10" i="1"/>
  <c r="W10" i="1"/>
  <c r="S14" i="1"/>
  <c r="S13" i="1"/>
  <c r="S12" i="1"/>
  <c r="S24" i="1"/>
  <c r="S10" i="1"/>
  <c r="S11" i="1"/>
  <c r="X16" i="1" l="1"/>
  <c r="X15" i="1"/>
  <c r="W16" i="1"/>
  <c r="W15" i="1"/>
  <c r="AJ32" i="1"/>
  <c r="AK32" i="1" s="1"/>
  <c r="AJ24" i="1"/>
  <c r="AK24" i="1" s="1"/>
  <c r="Y15" i="1" l="1"/>
  <c r="Z15" i="1" s="1"/>
  <c r="AA15" i="1" s="1"/>
  <c r="Y16" i="1"/>
  <c r="Z16" i="1" s="1"/>
  <c r="AA16" i="1" s="1"/>
</calcChain>
</file>

<file path=xl/sharedStrings.xml><?xml version="1.0" encoding="utf-8"?>
<sst xmlns="http://schemas.openxmlformats.org/spreadsheetml/2006/main" count="113" uniqueCount="58">
  <si>
    <t>Tipo A</t>
  </si>
  <si>
    <t>Tipo B</t>
  </si>
  <si>
    <t>BO</t>
  </si>
  <si>
    <t>AP</t>
  </si>
  <si>
    <t>Frigoriferi fissi</t>
  </si>
  <si>
    <t>Frigoriferi trasporto</t>
  </si>
  <si>
    <t>BO = Blocco Operatorio</t>
  </si>
  <si>
    <t>TIPO B = Sistema con modalità di funzionamento : "Solo vuoto" e "Immissione automatica di fissativo"</t>
  </si>
  <si>
    <t>1 L</t>
  </si>
  <si>
    <t>3L</t>
  </si>
  <si>
    <t>5 L</t>
  </si>
  <si>
    <t>Tipo A = Strumento con modalità di funzionamento "Solo vuoto"</t>
  </si>
  <si>
    <t>IOR</t>
  </si>
  <si>
    <t>AP = Anatomia Patologica</t>
  </si>
  <si>
    <t>S.Orsola</t>
  </si>
  <si>
    <t>Bellaria</t>
  </si>
  <si>
    <t>Maggiore</t>
  </si>
  <si>
    <t>Bentivoglio</t>
  </si>
  <si>
    <t>S.Giovanni</t>
  </si>
  <si>
    <t>TOTALE</t>
  </si>
  <si>
    <t>AUSL BO</t>
  </si>
  <si>
    <t>BELLARIA</t>
  </si>
  <si>
    <t>MAGGIORE</t>
  </si>
  <si>
    <t>S.GIOVANNI</t>
  </si>
  <si>
    <t>&lt; 1 L</t>
  </si>
  <si>
    <t>Buste/Contenitori</t>
  </si>
  <si>
    <t>S.ORSOLA</t>
  </si>
  <si>
    <t>Sistemi</t>
  </si>
  <si>
    <t>AOU  BO</t>
  </si>
  <si>
    <t>ALLEGATO C</t>
  </si>
  <si>
    <t>Strumentazione</t>
  </si>
  <si>
    <t>ca 140 L</t>
  </si>
  <si>
    <t>ca 700 L</t>
  </si>
  <si>
    <t xml:space="preserve">Materiale di consumo </t>
  </si>
  <si>
    <t>AOUFE</t>
  </si>
  <si>
    <t>Cona</t>
  </si>
  <si>
    <t>AUSL FE</t>
  </si>
  <si>
    <t>Delta</t>
  </si>
  <si>
    <t>Cento</t>
  </si>
  <si>
    <t>CONA</t>
  </si>
  <si>
    <t>DELTA</t>
  </si>
  <si>
    <t>CENTO</t>
  </si>
  <si>
    <t>CALCOLO BASE D'ASTA</t>
  </si>
  <si>
    <t>NOLEGGIO</t>
  </si>
  <si>
    <t>ASSISTENZA TECNICA</t>
  </si>
  <si>
    <t>TIPO A</t>
  </si>
  <si>
    <t>TIPO B</t>
  </si>
  <si>
    <t>AOU BO</t>
  </si>
  <si>
    <t>AOU FE</t>
  </si>
  <si>
    <t>TOTALE ANNUO</t>
  </si>
  <si>
    <t>TOTALE 5 ANNI OFE</t>
  </si>
  <si>
    <t>TOTALE 5 ANNI OFC</t>
  </si>
  <si>
    <t>BENTIVOGLIO</t>
  </si>
  <si>
    <t>Materiale di consumo Costi /ANNO</t>
  </si>
  <si>
    <t>Materiale di consumo Costi /5 ANNI</t>
  </si>
  <si>
    <t>TOTALE OFE</t>
  </si>
  <si>
    <t>TOTALE OFC</t>
  </si>
  <si>
    <t>FORNITURA IN SERVICE DI SISTEMI SOTTOVUOTO E A TEMPERATURA CONTROLLATA  PER LA CONSERVAZIONE E IL TRASPORTO DEI PEZZI CHIRURGICI E LA RIDUZIONE DEL RISCHIO DA ESPOSIZIONE A FORMALINA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</si>
</sst>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/m/yy;@"/>
    <numFmt numFmtId="165" formatCode="_-* #,##0.00\ [$€-410]_-;\-* #,##0.00\ [$€-410]_-;_-* &quot;-&quot;??\ [$€-410]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indexed="8"/>
      <name val="Calibri"/>
      <family val="2"/>
    </font>
    <font>
      <sz val="20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6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0" xfId="0" applyNumberFormat="1"/>
    <xf numFmtId="0" fontId="4" fillId="0" borderId="0" xfId="0" applyFont="1"/>
    <xf numFmtId="0" fontId="0" fillId="0" borderId="15" xfId="0" applyBorder="1" applyAlignment="1">
      <alignment horizontal="center"/>
    </xf>
    <xf numFmtId="0" fontId="0" fillId="2" borderId="0" xfId="0" applyFill="1"/>
    <xf numFmtId="0" fontId="8" fillId="0" borderId="0" xfId="0" applyFont="1"/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6" xfId="0" applyBorder="1"/>
    <xf numFmtId="0" fontId="3" fillId="0" borderId="10" xfId="0" applyFont="1" applyBorder="1" applyAlignment="1">
      <alignment horizontal="center"/>
    </xf>
    <xf numFmtId="14" fontId="0" fillId="0" borderId="0" xfId="0" applyNumberFormat="1"/>
    <xf numFmtId="0" fontId="0" fillId="3" borderId="2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vertical="center" wrapText="1"/>
    </xf>
    <xf numFmtId="0" fontId="0" fillId="0" borderId="22" xfId="0" applyBorder="1"/>
    <xf numFmtId="0" fontId="0" fillId="0" borderId="22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/>
    <xf numFmtId="0" fontId="0" fillId="0" borderId="10" xfId="0" applyBorder="1"/>
    <xf numFmtId="0" fontId="0" fillId="0" borderId="11" xfId="0" applyBorder="1"/>
    <xf numFmtId="0" fontId="0" fillId="0" borderId="7" xfId="0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12" xfId="0" applyBorder="1"/>
    <xf numFmtId="165" fontId="0" fillId="0" borderId="38" xfId="0" applyNumberFormat="1" applyBorder="1"/>
    <xf numFmtId="165" fontId="0" fillId="0" borderId="12" xfId="0" applyNumberFormat="1" applyBorder="1"/>
    <xf numFmtId="0" fontId="0" fillId="0" borderId="8" xfId="0" applyBorder="1" applyAlignment="1">
      <alignment horizontal="center" vertical="center"/>
    </xf>
    <xf numFmtId="165" fontId="0" fillId="0" borderId="44" xfId="0" applyNumberFormat="1" applyBorder="1"/>
    <xf numFmtId="165" fontId="0" fillId="0" borderId="50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165" fontId="0" fillId="0" borderId="3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17" xfId="0" applyNumberFormat="1" applyBorder="1"/>
    <xf numFmtId="165" fontId="0" fillId="0" borderId="1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65" fontId="0" fillId="0" borderId="0" xfId="0" applyNumberFormat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165" fontId="0" fillId="0" borderId="44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44" fontId="0" fillId="0" borderId="34" xfId="1" applyFont="1" applyBorder="1" applyAlignment="1">
      <alignment horizontal="center" vertical="center"/>
    </xf>
    <xf numFmtId="44" fontId="0" fillId="0" borderId="35" xfId="1" applyFont="1" applyBorder="1" applyAlignment="1">
      <alignment horizontal="center" vertical="center"/>
    </xf>
    <xf numFmtId="44" fontId="0" fillId="0" borderId="36" xfId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46" xfId="0" applyNumberFormat="1" applyFont="1" applyBorder="1" applyAlignment="1">
      <alignment horizontal="center" vertical="center"/>
    </xf>
    <xf numFmtId="165" fontId="7" fillId="0" borderId="40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37" xfId="0" applyNumberFormat="1" applyFont="1" applyBorder="1" applyAlignment="1">
      <alignment horizontal="center" vertical="center"/>
    </xf>
    <xf numFmtId="165" fontId="7" fillId="0" borderId="47" xfId="0" applyNumberFormat="1" applyFont="1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4" borderId="51" xfId="0" applyFont="1" applyFill="1" applyBorder="1" applyAlignment="1">
      <alignment horizontal="center"/>
    </xf>
    <xf numFmtId="0" fontId="10" fillId="4" borderId="52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5" xfId="0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3" fontId="7" fillId="0" borderId="34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tabSelected="1" zoomScale="84" zoomScaleNormal="84" workbookViewId="0">
      <selection activeCell="B13" sqref="B13"/>
    </sheetView>
  </sheetViews>
  <sheetFormatPr defaultRowHeight="14.4" x14ac:dyDescent="0.3"/>
  <cols>
    <col min="1" max="1" width="18.109375" customWidth="1"/>
    <col min="2" max="2" width="7.5546875" customWidth="1"/>
    <col min="3" max="3" width="4.5546875" customWidth="1"/>
    <col min="4" max="4" width="4.6640625" customWidth="1"/>
    <col min="5" max="5" width="4.5546875" customWidth="1"/>
    <col min="6" max="8" width="4.6640625" customWidth="1"/>
    <col min="9" max="9" width="7" customWidth="1"/>
    <col min="10" max="10" width="7.5546875" customWidth="1"/>
    <col min="11" max="12" width="4.6640625" customWidth="1"/>
    <col min="13" max="13" width="5.33203125" customWidth="1"/>
    <col min="14" max="14" width="4.88671875" customWidth="1"/>
    <col min="15" max="15" width="4.5546875" customWidth="1"/>
    <col min="16" max="16" width="10.33203125" customWidth="1"/>
    <col min="17" max="17" width="5.88671875" customWidth="1"/>
    <col min="18" max="18" width="5.6640625" customWidth="1"/>
    <col min="19" max="19" width="8.6640625" customWidth="1"/>
    <col min="22" max="22" width="19.88671875" bestFit="1" customWidth="1"/>
    <col min="23" max="23" width="14.33203125" bestFit="1" customWidth="1"/>
    <col min="24" max="24" width="13.33203125" bestFit="1" customWidth="1"/>
    <col min="25" max="25" width="15" bestFit="1" customWidth="1"/>
    <col min="26" max="27" width="18.5546875" bestFit="1" customWidth="1"/>
    <col min="28" max="29" width="12.33203125" bestFit="1" customWidth="1"/>
    <col min="30" max="30" width="13.5546875" customWidth="1"/>
    <col min="31" max="31" width="12.33203125" bestFit="1" customWidth="1"/>
    <col min="32" max="32" width="14.44140625" customWidth="1"/>
    <col min="33" max="34" width="12.33203125" bestFit="1" customWidth="1"/>
    <col min="36" max="37" width="13.33203125" bestFit="1" customWidth="1"/>
  </cols>
  <sheetData>
    <row r="1" spans="1:34" ht="8.25" customHeight="1" x14ac:dyDescent="0.3">
      <c r="A1" s="145" t="s">
        <v>57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34" ht="35.25" customHeight="1" x14ac:dyDescent="0.3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34" ht="24" customHeight="1" x14ac:dyDescent="0.4">
      <c r="A3" s="153" t="s">
        <v>29</v>
      </c>
      <c r="B3" s="153"/>
      <c r="C3" s="153"/>
      <c r="D3" s="153"/>
      <c r="E3" s="153"/>
      <c r="F3" s="153"/>
      <c r="G3" s="153"/>
      <c r="H3" s="153"/>
      <c r="I3" s="153"/>
      <c r="J3" s="153"/>
      <c r="K3" s="154"/>
      <c r="L3" s="154"/>
      <c r="M3" s="154"/>
      <c r="N3" s="154"/>
      <c r="O3" s="154"/>
      <c r="P3" s="154"/>
      <c r="Q3" s="154"/>
      <c r="R3" s="154"/>
      <c r="S3" s="154"/>
    </row>
    <row r="4" spans="1:34" ht="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34" ht="15.75" thickBot="1" x14ac:dyDescent="0.3">
      <c r="R5" s="29"/>
      <c r="S5" s="46"/>
      <c r="T5" s="47"/>
    </row>
    <row r="6" spans="1:34" ht="27" thickBot="1" x14ac:dyDescent="0.45">
      <c r="W6" s="111" t="s">
        <v>42</v>
      </c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3"/>
    </row>
    <row r="7" spans="1:34" ht="27.75" customHeight="1" thickBot="1" x14ac:dyDescent="0.3">
      <c r="C7" s="149"/>
      <c r="D7" s="146"/>
      <c r="E7" s="146" t="s">
        <v>28</v>
      </c>
      <c r="F7" s="146"/>
      <c r="G7" s="155" t="s">
        <v>34</v>
      </c>
      <c r="H7" s="155"/>
      <c r="I7" s="155" t="s">
        <v>36</v>
      </c>
      <c r="J7" s="155"/>
      <c r="K7" s="156" t="s">
        <v>20</v>
      </c>
      <c r="L7" s="146"/>
      <c r="M7" s="146"/>
      <c r="N7" s="146"/>
      <c r="O7" s="146"/>
      <c r="P7" s="146"/>
      <c r="Q7" s="146"/>
      <c r="R7" s="157"/>
    </row>
    <row r="8" spans="1:34" x14ac:dyDescent="0.3">
      <c r="A8" s="100" t="s">
        <v>30</v>
      </c>
      <c r="B8" s="150"/>
      <c r="C8" s="159" t="s">
        <v>12</v>
      </c>
      <c r="D8" s="148"/>
      <c r="E8" s="147" t="s">
        <v>14</v>
      </c>
      <c r="F8" s="148"/>
      <c r="G8" s="147" t="s">
        <v>35</v>
      </c>
      <c r="H8" s="148"/>
      <c r="I8" s="32" t="s">
        <v>37</v>
      </c>
      <c r="J8" s="31" t="s">
        <v>38</v>
      </c>
      <c r="K8" s="158" t="s">
        <v>15</v>
      </c>
      <c r="L8" s="159"/>
      <c r="M8" s="158" t="s">
        <v>16</v>
      </c>
      <c r="N8" s="159"/>
      <c r="O8" s="158" t="s">
        <v>17</v>
      </c>
      <c r="P8" s="159"/>
      <c r="Q8" s="158" t="s">
        <v>18</v>
      </c>
      <c r="R8" s="162"/>
      <c r="S8" s="26" t="s">
        <v>19</v>
      </c>
      <c r="W8" s="114" t="s">
        <v>12</v>
      </c>
      <c r="X8" s="115"/>
      <c r="Y8" s="116" t="s">
        <v>47</v>
      </c>
      <c r="Z8" s="110"/>
      <c r="AA8" s="117"/>
      <c r="AB8" s="118"/>
      <c r="AC8" s="116" t="s">
        <v>48</v>
      </c>
      <c r="AD8" s="110"/>
      <c r="AE8" s="116" t="s">
        <v>36</v>
      </c>
      <c r="AF8" s="110"/>
      <c r="AG8" s="109" t="s">
        <v>20</v>
      </c>
      <c r="AH8" s="110"/>
    </row>
    <row r="9" spans="1:34" ht="15" thickBot="1" x14ac:dyDescent="0.35">
      <c r="A9" s="151"/>
      <c r="B9" s="152"/>
      <c r="C9" s="1" t="s">
        <v>2</v>
      </c>
      <c r="D9" s="5" t="s">
        <v>3</v>
      </c>
      <c r="E9" s="6" t="s">
        <v>2</v>
      </c>
      <c r="F9" s="5" t="s">
        <v>3</v>
      </c>
      <c r="G9" s="6" t="s">
        <v>2</v>
      </c>
      <c r="H9" s="5" t="s">
        <v>3</v>
      </c>
      <c r="I9" s="33" t="s">
        <v>2</v>
      </c>
      <c r="J9" s="5" t="s">
        <v>2</v>
      </c>
      <c r="K9" s="4" t="s">
        <v>2</v>
      </c>
      <c r="L9" s="1" t="s">
        <v>3</v>
      </c>
      <c r="M9" s="4" t="s">
        <v>2</v>
      </c>
      <c r="N9" s="1" t="s">
        <v>3</v>
      </c>
      <c r="O9" s="4" t="s">
        <v>2</v>
      </c>
      <c r="P9" s="1" t="s">
        <v>3</v>
      </c>
      <c r="Q9" s="4" t="s">
        <v>2</v>
      </c>
      <c r="R9" s="15" t="s">
        <v>3</v>
      </c>
      <c r="S9" s="27"/>
      <c r="W9" s="48" t="s">
        <v>45</v>
      </c>
      <c r="X9" s="49" t="s">
        <v>46</v>
      </c>
      <c r="Y9" s="48" t="s">
        <v>45</v>
      </c>
      <c r="Z9" s="49" t="s">
        <v>46</v>
      </c>
      <c r="AA9" s="48"/>
      <c r="AB9" s="49"/>
      <c r="AC9" s="48" t="s">
        <v>45</v>
      </c>
      <c r="AD9" s="49" t="s">
        <v>46</v>
      </c>
      <c r="AE9" s="48" t="s">
        <v>45</v>
      </c>
      <c r="AF9" s="49" t="s">
        <v>46</v>
      </c>
      <c r="AG9" s="53" t="s">
        <v>45</v>
      </c>
      <c r="AH9" s="49" t="s">
        <v>46</v>
      </c>
    </row>
    <row r="10" spans="1:34" x14ac:dyDescent="0.3">
      <c r="A10" s="160" t="s">
        <v>27</v>
      </c>
      <c r="B10" s="2" t="s">
        <v>0</v>
      </c>
      <c r="C10" s="7">
        <v>2</v>
      </c>
      <c r="D10" s="7">
        <v>0</v>
      </c>
      <c r="E10" s="9">
        <v>5</v>
      </c>
      <c r="F10" s="10"/>
      <c r="G10" s="9"/>
      <c r="H10" s="10"/>
      <c r="I10" s="11"/>
      <c r="J10" s="10"/>
      <c r="K10" s="11">
        <v>1</v>
      </c>
      <c r="L10" s="7"/>
      <c r="M10" s="7">
        <v>1</v>
      </c>
      <c r="N10" s="7"/>
      <c r="O10" s="7"/>
      <c r="P10" s="7"/>
      <c r="Q10" s="7"/>
      <c r="R10" s="10"/>
      <c r="S10" s="70">
        <f>SUM(C10:R10)</f>
        <v>9</v>
      </c>
      <c r="V10" s="51" t="s">
        <v>43</v>
      </c>
      <c r="W10" s="57">
        <f>4000*SUM(C10:D10)</f>
        <v>8000</v>
      </c>
      <c r="X10" s="58">
        <f>5000*SUM(C11:D11)</f>
        <v>10000</v>
      </c>
      <c r="Y10" s="57">
        <f>4000*SUM(E10:F10)</f>
        <v>20000</v>
      </c>
      <c r="Z10" s="58">
        <f>5000*SUM(E11:F11)</f>
        <v>10000</v>
      </c>
      <c r="AA10" s="57"/>
      <c r="AB10" s="58"/>
      <c r="AC10" s="57">
        <f>4000*SUM(G10:H10)</f>
        <v>0</v>
      </c>
      <c r="AD10" s="58">
        <f>5000*SUM(G11:H11)</f>
        <v>20000</v>
      </c>
      <c r="AE10" s="57">
        <f>4000*SUM(I10:J10)</f>
        <v>0</v>
      </c>
      <c r="AF10" s="58">
        <f>5000*SUM(I11:J11)</f>
        <v>10000</v>
      </c>
      <c r="AG10" s="54">
        <f>4000*SUM(K10:R10)</f>
        <v>8000</v>
      </c>
      <c r="AH10" s="58">
        <f>5000*SUM(K11:R11)</f>
        <v>35000</v>
      </c>
    </row>
    <row r="11" spans="1:34" ht="15" thickBot="1" x14ac:dyDescent="0.35">
      <c r="A11" s="161"/>
      <c r="B11" s="3" t="s">
        <v>1</v>
      </c>
      <c r="C11" s="8">
        <v>0</v>
      </c>
      <c r="D11" s="8">
        <v>2</v>
      </c>
      <c r="E11" s="12">
        <v>0</v>
      </c>
      <c r="F11" s="13">
        <v>2</v>
      </c>
      <c r="G11" s="12">
        <v>3</v>
      </c>
      <c r="H11" s="13">
        <v>1</v>
      </c>
      <c r="I11" s="14">
        <v>1</v>
      </c>
      <c r="J11" s="13">
        <v>1</v>
      </c>
      <c r="K11" s="14">
        <v>1</v>
      </c>
      <c r="L11" s="8">
        <v>1</v>
      </c>
      <c r="M11" s="8">
        <v>2</v>
      </c>
      <c r="N11" s="8">
        <v>1</v>
      </c>
      <c r="O11" s="8">
        <v>1</v>
      </c>
      <c r="P11" s="8"/>
      <c r="Q11" s="8">
        <v>1</v>
      </c>
      <c r="R11" s="13"/>
      <c r="S11" s="71">
        <f>SUM(C11:R11)</f>
        <v>17</v>
      </c>
      <c r="U11" s="17"/>
      <c r="V11" s="52" t="s">
        <v>44</v>
      </c>
      <c r="W11" s="59">
        <f>7000*SUM(C10:D10)</f>
        <v>14000</v>
      </c>
      <c r="X11" s="60">
        <f>9000*SUM(C11:D11)</f>
        <v>18000</v>
      </c>
      <c r="Y11" s="59">
        <f>7000*SUM(E10:F10)</f>
        <v>35000</v>
      </c>
      <c r="Z11" s="60">
        <f>9000*SUM(E11:F11)</f>
        <v>18000</v>
      </c>
      <c r="AA11" s="59"/>
      <c r="AB11" s="60"/>
      <c r="AC11" s="59">
        <f>7000*SUM(G10:H10)</f>
        <v>0</v>
      </c>
      <c r="AD11" s="60">
        <f>9000*SUM(G11:H11)</f>
        <v>36000</v>
      </c>
      <c r="AE11" s="59">
        <f>7000*SUM(I10:J10)</f>
        <v>0</v>
      </c>
      <c r="AF11" s="60">
        <f>9000*SUM(I11:J11)</f>
        <v>18000</v>
      </c>
      <c r="AG11" s="55">
        <f>7000*SUM(K10:R10)</f>
        <v>14000</v>
      </c>
      <c r="AH11" s="60">
        <f>9000*SUM(K11:R11)</f>
        <v>63000</v>
      </c>
    </row>
    <row r="12" spans="1:34" x14ac:dyDescent="0.3">
      <c r="A12" s="160" t="s">
        <v>4</v>
      </c>
      <c r="B12" s="30" t="s">
        <v>32</v>
      </c>
      <c r="C12" s="7">
        <v>1</v>
      </c>
      <c r="D12" s="7">
        <v>0</v>
      </c>
      <c r="E12" s="9">
        <v>1</v>
      </c>
      <c r="F12" s="10">
        <v>1</v>
      </c>
      <c r="G12" s="77">
        <v>3</v>
      </c>
      <c r="H12" s="76"/>
      <c r="I12" s="75"/>
      <c r="J12" s="76"/>
      <c r="K12" s="72">
        <v>1</v>
      </c>
      <c r="L12" s="73">
        <v>1</v>
      </c>
      <c r="M12" s="72">
        <v>2</v>
      </c>
      <c r="N12" s="73">
        <v>1</v>
      </c>
      <c r="O12" s="72"/>
      <c r="P12" s="73"/>
      <c r="Q12" s="72"/>
      <c r="R12" s="74"/>
      <c r="S12" s="23">
        <f>SUM(C12:R12)</f>
        <v>11</v>
      </c>
    </row>
    <row r="13" spans="1:34" ht="15" thickBot="1" x14ac:dyDescent="0.35">
      <c r="A13" s="161"/>
      <c r="B13" s="3" t="s">
        <v>31</v>
      </c>
      <c r="C13" s="8">
        <v>0</v>
      </c>
      <c r="D13" s="8">
        <v>0</v>
      </c>
      <c r="E13" s="12">
        <v>1</v>
      </c>
      <c r="F13" s="13">
        <v>4</v>
      </c>
      <c r="G13" s="12"/>
      <c r="H13" s="13"/>
      <c r="I13" s="34">
        <v>1</v>
      </c>
      <c r="J13" s="13">
        <v>1</v>
      </c>
      <c r="K13" s="14"/>
      <c r="L13" s="8"/>
      <c r="M13" s="14"/>
      <c r="N13" s="8"/>
      <c r="O13" s="45">
        <v>1</v>
      </c>
      <c r="P13" s="8"/>
      <c r="Q13" s="45">
        <v>1</v>
      </c>
      <c r="R13" s="16"/>
      <c r="S13" s="28">
        <f>SUM(C13:R13)</f>
        <v>9</v>
      </c>
    </row>
    <row r="14" spans="1:34" ht="33.75" customHeight="1" thickBot="1" x14ac:dyDescent="0.3">
      <c r="A14" s="35" t="s">
        <v>5</v>
      </c>
      <c r="B14" s="36"/>
      <c r="C14" s="37">
        <v>4</v>
      </c>
      <c r="D14" s="37">
        <v>0</v>
      </c>
      <c r="E14" s="38">
        <v>7</v>
      </c>
      <c r="F14" s="39"/>
      <c r="G14" s="40">
        <v>8</v>
      </c>
      <c r="H14" s="39"/>
      <c r="I14" s="41">
        <v>3</v>
      </c>
      <c r="J14" s="39">
        <v>3</v>
      </c>
      <c r="K14" s="42">
        <v>3</v>
      </c>
      <c r="L14" s="37"/>
      <c r="M14" s="42">
        <v>6</v>
      </c>
      <c r="N14" s="37"/>
      <c r="O14" s="42">
        <v>2</v>
      </c>
      <c r="P14" s="37"/>
      <c r="Q14" s="42">
        <v>2</v>
      </c>
      <c r="R14" s="43"/>
      <c r="S14" s="44">
        <f>SUM(C14:R14)</f>
        <v>38</v>
      </c>
      <c r="V14" s="22"/>
      <c r="W14" s="50" t="s">
        <v>45</v>
      </c>
      <c r="X14" s="62" t="s">
        <v>46</v>
      </c>
      <c r="Y14" s="62" t="s">
        <v>49</v>
      </c>
      <c r="Z14" s="62" t="s">
        <v>50</v>
      </c>
      <c r="AA14" s="56" t="s">
        <v>51</v>
      </c>
    </row>
    <row r="15" spans="1:34" ht="15" x14ac:dyDescent="0.25">
      <c r="A15" s="24"/>
      <c r="V15" s="67" t="s">
        <v>43</v>
      </c>
      <c r="W15" s="63">
        <f>SUM(W10,Y10,AA10,AC10,AE10,AG10)</f>
        <v>36000</v>
      </c>
      <c r="X15" s="61">
        <f>SUM(X10,Z10,AB10,AD10,AF10,AH10)</f>
        <v>85000</v>
      </c>
      <c r="Y15" s="61">
        <f>SUM(W15:X15)</f>
        <v>121000</v>
      </c>
      <c r="Z15" s="61">
        <f>Y15*5</f>
        <v>605000</v>
      </c>
      <c r="AA15" s="64">
        <f>Z15*1.22</f>
        <v>738100</v>
      </c>
    </row>
    <row r="16" spans="1:34" ht="15.75" thickBot="1" x14ac:dyDescent="0.3">
      <c r="A16" t="s">
        <v>6</v>
      </c>
      <c r="V16" s="68" t="s">
        <v>44</v>
      </c>
      <c r="W16" s="65">
        <f>SUM(W11,Y11,AA11,AC11,AE11,AG11)</f>
        <v>63000</v>
      </c>
      <c r="X16" s="66">
        <f>SUM(X11,Z11,AB11,AD11,AF11,AH11)</f>
        <v>153000</v>
      </c>
      <c r="Y16" s="66">
        <f>SUM(W16:X16)</f>
        <v>216000</v>
      </c>
      <c r="Z16" s="66">
        <f>Y16*5</f>
        <v>1080000</v>
      </c>
      <c r="AA16" s="60">
        <f>Z16*1.22</f>
        <v>1317600</v>
      </c>
    </row>
    <row r="17" spans="1:37" ht="15" x14ac:dyDescent="0.25">
      <c r="A17" t="s">
        <v>13</v>
      </c>
    </row>
    <row r="18" spans="1:37" x14ac:dyDescent="0.3">
      <c r="A18" t="s">
        <v>11</v>
      </c>
    </row>
    <row r="19" spans="1:37" x14ac:dyDescent="0.3">
      <c r="A19" t="s">
        <v>7</v>
      </c>
    </row>
    <row r="22" spans="1:37" ht="15" customHeight="1" x14ac:dyDescent="0.3">
      <c r="A22" s="100" t="s">
        <v>33</v>
      </c>
      <c r="B22" s="101"/>
      <c r="C22" s="104" t="s">
        <v>12</v>
      </c>
      <c r="D22" s="104"/>
      <c r="E22" s="104" t="s">
        <v>26</v>
      </c>
      <c r="F22" s="104"/>
      <c r="G22" s="85" t="s">
        <v>39</v>
      </c>
      <c r="H22" s="106"/>
      <c r="I22" s="83" t="s">
        <v>40</v>
      </c>
      <c r="J22" s="83" t="s">
        <v>41</v>
      </c>
      <c r="K22" s="85" t="s">
        <v>21</v>
      </c>
      <c r="L22" s="86"/>
      <c r="M22" s="122" t="s">
        <v>22</v>
      </c>
      <c r="N22" s="86"/>
      <c r="O22" s="130" t="s">
        <v>52</v>
      </c>
      <c r="P22" s="131"/>
      <c r="Q22" s="130" t="s">
        <v>23</v>
      </c>
      <c r="R22" s="134"/>
      <c r="S22" s="78" t="s">
        <v>19</v>
      </c>
      <c r="V22" s="100" t="s">
        <v>53</v>
      </c>
      <c r="W22" s="101"/>
      <c r="X22" s="104" t="s">
        <v>12</v>
      </c>
      <c r="Y22" s="104"/>
      <c r="Z22" s="104" t="s">
        <v>26</v>
      </c>
      <c r="AA22" s="104"/>
      <c r="AB22" s="104"/>
      <c r="AC22" s="104"/>
      <c r="AD22" s="85" t="s">
        <v>39</v>
      </c>
      <c r="AE22" s="106"/>
      <c r="AF22" s="83" t="s">
        <v>40</v>
      </c>
      <c r="AG22" s="83" t="s">
        <v>41</v>
      </c>
      <c r="AH22" s="85" t="s">
        <v>20</v>
      </c>
      <c r="AI22" s="86"/>
      <c r="AJ22" s="78" t="s">
        <v>55</v>
      </c>
      <c r="AK22" s="78" t="s">
        <v>56</v>
      </c>
    </row>
    <row r="23" spans="1:37" x14ac:dyDescent="0.3">
      <c r="A23" s="102"/>
      <c r="B23" s="103"/>
      <c r="C23" s="105"/>
      <c r="D23" s="105"/>
      <c r="E23" s="105"/>
      <c r="F23" s="105"/>
      <c r="G23" s="107"/>
      <c r="H23" s="108"/>
      <c r="I23" s="84"/>
      <c r="J23" s="84"/>
      <c r="K23" s="87"/>
      <c r="L23" s="88"/>
      <c r="M23" s="123"/>
      <c r="N23" s="88"/>
      <c r="O23" s="132"/>
      <c r="P23" s="133"/>
      <c r="Q23" s="132"/>
      <c r="R23" s="135"/>
      <c r="S23" s="79"/>
      <c r="V23" s="102"/>
      <c r="W23" s="103"/>
      <c r="X23" s="105"/>
      <c r="Y23" s="105"/>
      <c r="Z23" s="105"/>
      <c r="AA23" s="105"/>
      <c r="AB23" s="105"/>
      <c r="AC23" s="105"/>
      <c r="AD23" s="107"/>
      <c r="AE23" s="108"/>
      <c r="AF23" s="84"/>
      <c r="AG23" s="84"/>
      <c r="AH23" s="87"/>
      <c r="AI23" s="88"/>
      <c r="AJ23" s="79"/>
      <c r="AK23" s="79"/>
    </row>
    <row r="24" spans="1:37" x14ac:dyDescent="0.3">
      <c r="A24" s="98" t="s">
        <v>25</v>
      </c>
      <c r="B24" s="19" t="s">
        <v>24</v>
      </c>
      <c r="C24" s="140">
        <v>4000</v>
      </c>
      <c r="D24" s="83"/>
      <c r="E24" s="136">
        <v>20000</v>
      </c>
      <c r="F24" s="137"/>
      <c r="G24" s="142">
        <v>6800</v>
      </c>
      <c r="H24" s="106"/>
      <c r="I24" s="140">
        <v>2000</v>
      </c>
      <c r="J24" s="140">
        <v>1500</v>
      </c>
      <c r="K24" s="124">
        <v>12000</v>
      </c>
      <c r="L24" s="125"/>
      <c r="M24" s="125"/>
      <c r="N24" s="125"/>
      <c r="O24" s="125"/>
      <c r="P24" s="125"/>
      <c r="Q24" s="125"/>
      <c r="R24" s="125"/>
      <c r="S24" s="119">
        <f>SUM(C24:R27)</f>
        <v>46300</v>
      </c>
      <c r="T24" s="17"/>
      <c r="V24" s="98" t="s">
        <v>25</v>
      </c>
      <c r="W24" s="19" t="s">
        <v>24</v>
      </c>
      <c r="X24" s="92">
        <f>C24*2</f>
        <v>8000</v>
      </c>
      <c r="Y24" s="93"/>
      <c r="Z24" s="92">
        <f>E24*2</f>
        <v>40000</v>
      </c>
      <c r="AA24" s="93"/>
      <c r="AB24" s="92"/>
      <c r="AC24" s="93"/>
      <c r="AD24" s="92">
        <f>G24*2</f>
        <v>13600</v>
      </c>
      <c r="AE24" s="93"/>
      <c r="AF24" s="89">
        <f>I24*2</f>
        <v>4000</v>
      </c>
      <c r="AG24" s="89">
        <f>J24*2</f>
        <v>3000</v>
      </c>
      <c r="AH24" s="92">
        <f>K24*2</f>
        <v>24000</v>
      </c>
      <c r="AI24" s="93"/>
      <c r="AJ24" s="80">
        <f>SUM(X24:AI27)</f>
        <v>92600</v>
      </c>
      <c r="AK24" s="80">
        <f>AJ24*1.22</f>
        <v>112972</v>
      </c>
    </row>
    <row r="25" spans="1:37" x14ac:dyDescent="0.3">
      <c r="A25" s="98"/>
      <c r="B25" s="19" t="s">
        <v>8</v>
      </c>
      <c r="C25" s="141"/>
      <c r="D25" s="141"/>
      <c r="E25" s="138"/>
      <c r="F25" s="138"/>
      <c r="G25" s="143"/>
      <c r="H25" s="144"/>
      <c r="I25" s="141"/>
      <c r="J25" s="141"/>
      <c r="K25" s="126"/>
      <c r="L25" s="127"/>
      <c r="M25" s="127"/>
      <c r="N25" s="127"/>
      <c r="O25" s="127"/>
      <c r="P25" s="127"/>
      <c r="Q25" s="127"/>
      <c r="R25" s="127"/>
      <c r="S25" s="120"/>
      <c r="T25" s="17"/>
      <c r="U25" s="17"/>
      <c r="V25" s="98"/>
      <c r="W25" s="19" t="s">
        <v>8</v>
      </c>
      <c r="X25" s="94"/>
      <c r="Y25" s="95"/>
      <c r="Z25" s="94"/>
      <c r="AA25" s="95"/>
      <c r="AB25" s="94"/>
      <c r="AC25" s="95"/>
      <c r="AD25" s="94"/>
      <c r="AE25" s="95"/>
      <c r="AF25" s="90"/>
      <c r="AG25" s="90"/>
      <c r="AH25" s="94"/>
      <c r="AI25" s="95"/>
      <c r="AJ25" s="81"/>
      <c r="AK25" s="81"/>
    </row>
    <row r="26" spans="1:37" x14ac:dyDescent="0.3">
      <c r="A26" s="98"/>
      <c r="B26" s="19" t="s">
        <v>9</v>
      </c>
      <c r="C26" s="141"/>
      <c r="D26" s="141"/>
      <c r="E26" s="138"/>
      <c r="F26" s="138"/>
      <c r="G26" s="143"/>
      <c r="H26" s="144"/>
      <c r="I26" s="141"/>
      <c r="J26" s="141"/>
      <c r="K26" s="126"/>
      <c r="L26" s="127"/>
      <c r="M26" s="127"/>
      <c r="N26" s="127"/>
      <c r="O26" s="127"/>
      <c r="P26" s="127"/>
      <c r="Q26" s="127"/>
      <c r="R26" s="127"/>
      <c r="S26" s="120"/>
      <c r="T26" s="18"/>
      <c r="V26" s="98"/>
      <c r="W26" s="19" t="s">
        <v>9</v>
      </c>
      <c r="X26" s="94"/>
      <c r="Y26" s="95"/>
      <c r="Z26" s="94"/>
      <c r="AA26" s="95"/>
      <c r="AB26" s="94"/>
      <c r="AC26" s="95"/>
      <c r="AD26" s="94"/>
      <c r="AE26" s="95"/>
      <c r="AF26" s="90"/>
      <c r="AG26" s="90"/>
      <c r="AH26" s="94"/>
      <c r="AI26" s="95"/>
      <c r="AJ26" s="81"/>
      <c r="AK26" s="81"/>
    </row>
    <row r="27" spans="1:37" x14ac:dyDescent="0.3">
      <c r="A27" s="99"/>
      <c r="B27" s="19" t="s">
        <v>10</v>
      </c>
      <c r="C27" s="84"/>
      <c r="D27" s="84"/>
      <c r="E27" s="139"/>
      <c r="F27" s="139"/>
      <c r="G27" s="107"/>
      <c r="H27" s="108"/>
      <c r="I27" s="84"/>
      <c r="J27" s="84"/>
      <c r="K27" s="128"/>
      <c r="L27" s="129"/>
      <c r="M27" s="129"/>
      <c r="N27" s="129"/>
      <c r="O27" s="129"/>
      <c r="P27" s="129"/>
      <c r="Q27" s="129"/>
      <c r="R27" s="129"/>
      <c r="S27" s="121"/>
      <c r="V27" s="99"/>
      <c r="W27" s="19" t="s">
        <v>10</v>
      </c>
      <c r="X27" s="96"/>
      <c r="Y27" s="97"/>
      <c r="Z27" s="96"/>
      <c r="AA27" s="97"/>
      <c r="AB27" s="96"/>
      <c r="AC27" s="97"/>
      <c r="AD27" s="96"/>
      <c r="AE27" s="97"/>
      <c r="AF27" s="91"/>
      <c r="AG27" s="91"/>
      <c r="AH27" s="96"/>
      <c r="AI27" s="97"/>
      <c r="AJ27" s="82"/>
      <c r="AK27" s="82"/>
    </row>
    <row r="28" spans="1:37" ht="15" x14ac:dyDescent="0.25">
      <c r="A28" s="24"/>
      <c r="B28" s="25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U28" s="17"/>
      <c r="V28" s="17"/>
    </row>
    <row r="29" spans="1:37" ht="15" x14ac:dyDescent="0.25">
      <c r="A29" s="24"/>
      <c r="B29" s="25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37" x14ac:dyDescent="0.3">
      <c r="V30" s="100" t="s">
        <v>54</v>
      </c>
      <c r="W30" s="101"/>
      <c r="X30" s="104" t="s">
        <v>12</v>
      </c>
      <c r="Y30" s="104"/>
      <c r="Z30" s="104" t="s">
        <v>26</v>
      </c>
      <c r="AA30" s="104"/>
      <c r="AB30" s="104"/>
      <c r="AC30" s="104"/>
      <c r="AD30" s="85" t="s">
        <v>39</v>
      </c>
      <c r="AE30" s="106"/>
      <c r="AF30" s="83" t="s">
        <v>40</v>
      </c>
      <c r="AG30" s="83" t="s">
        <v>41</v>
      </c>
      <c r="AH30" s="85" t="s">
        <v>20</v>
      </c>
      <c r="AI30" s="86"/>
      <c r="AJ30" s="78" t="s">
        <v>55</v>
      </c>
      <c r="AK30" s="78" t="s">
        <v>56</v>
      </c>
    </row>
    <row r="31" spans="1:37" x14ac:dyDescent="0.3">
      <c r="V31" s="102"/>
      <c r="W31" s="103"/>
      <c r="X31" s="105"/>
      <c r="Y31" s="105"/>
      <c r="Z31" s="105"/>
      <c r="AA31" s="105"/>
      <c r="AB31" s="105"/>
      <c r="AC31" s="105"/>
      <c r="AD31" s="107"/>
      <c r="AE31" s="108"/>
      <c r="AF31" s="84"/>
      <c r="AG31" s="84"/>
      <c r="AH31" s="87"/>
      <c r="AI31" s="88"/>
      <c r="AJ31" s="79"/>
      <c r="AK31" s="79"/>
    </row>
    <row r="32" spans="1:37" x14ac:dyDescent="0.3">
      <c r="V32" s="98" t="s">
        <v>25</v>
      </c>
      <c r="W32" s="19" t="s">
        <v>24</v>
      </c>
      <c r="X32" s="92">
        <f>X24*5</f>
        <v>40000</v>
      </c>
      <c r="Y32" s="93"/>
      <c r="Z32" s="92">
        <f>Z24*5</f>
        <v>200000</v>
      </c>
      <c r="AA32" s="93"/>
      <c r="AB32" s="92"/>
      <c r="AC32" s="93"/>
      <c r="AD32" s="92">
        <f>AD24*5</f>
        <v>68000</v>
      </c>
      <c r="AE32" s="93"/>
      <c r="AF32" s="89">
        <f>AF24*5</f>
        <v>20000</v>
      </c>
      <c r="AG32" s="89">
        <f>AG24*5</f>
        <v>15000</v>
      </c>
      <c r="AH32" s="92">
        <f>AH24*5</f>
        <v>120000</v>
      </c>
      <c r="AI32" s="93"/>
      <c r="AJ32" s="80">
        <f>SUM(X32:AI35)</f>
        <v>463000</v>
      </c>
      <c r="AK32" s="80">
        <f>AJ32*1.22</f>
        <v>564860</v>
      </c>
    </row>
    <row r="33" spans="1:37" x14ac:dyDescent="0.3">
      <c r="V33" s="98"/>
      <c r="W33" s="19" t="s">
        <v>8</v>
      </c>
      <c r="X33" s="94"/>
      <c r="Y33" s="95"/>
      <c r="Z33" s="94"/>
      <c r="AA33" s="95"/>
      <c r="AB33" s="94"/>
      <c r="AC33" s="95"/>
      <c r="AD33" s="94"/>
      <c r="AE33" s="95"/>
      <c r="AF33" s="90"/>
      <c r="AG33" s="90"/>
      <c r="AH33" s="94"/>
      <c r="AI33" s="95"/>
      <c r="AJ33" s="81"/>
      <c r="AK33" s="81"/>
    </row>
    <row r="34" spans="1:37" x14ac:dyDescent="0.3">
      <c r="V34" s="98"/>
      <c r="W34" s="19" t="s">
        <v>9</v>
      </c>
      <c r="X34" s="94"/>
      <c r="Y34" s="95"/>
      <c r="Z34" s="94"/>
      <c r="AA34" s="95"/>
      <c r="AB34" s="94"/>
      <c r="AC34" s="95"/>
      <c r="AD34" s="94"/>
      <c r="AE34" s="95"/>
      <c r="AF34" s="90"/>
      <c r="AG34" s="90"/>
      <c r="AH34" s="94"/>
      <c r="AI34" s="95"/>
      <c r="AJ34" s="81"/>
      <c r="AK34" s="81"/>
    </row>
    <row r="35" spans="1:37" x14ac:dyDescent="0.3">
      <c r="V35" s="99"/>
      <c r="W35" s="19" t="s">
        <v>10</v>
      </c>
      <c r="X35" s="96"/>
      <c r="Y35" s="97"/>
      <c r="Z35" s="96"/>
      <c r="AA35" s="97"/>
      <c r="AB35" s="96"/>
      <c r="AC35" s="97"/>
      <c r="AD35" s="96"/>
      <c r="AE35" s="97"/>
      <c r="AF35" s="91"/>
      <c r="AG35" s="91"/>
      <c r="AH35" s="96"/>
      <c r="AI35" s="97"/>
      <c r="AJ35" s="82"/>
      <c r="AK35" s="82"/>
    </row>
    <row r="36" spans="1:37" ht="15" x14ac:dyDescent="0.25">
      <c r="A36" s="21"/>
      <c r="B36" s="21"/>
      <c r="C36" s="21"/>
      <c r="D36" s="21"/>
      <c r="E36" s="21"/>
      <c r="F36" s="21"/>
    </row>
    <row r="39" spans="1:37" ht="15" x14ac:dyDescent="0.25">
      <c r="AJ39" s="69"/>
    </row>
  </sheetData>
  <mergeCells count="83">
    <mergeCell ref="A12:A13"/>
    <mergeCell ref="O8:P8"/>
    <mergeCell ref="C8:D8"/>
    <mergeCell ref="K8:L8"/>
    <mergeCell ref="Q8:R8"/>
    <mergeCell ref="A10:A11"/>
    <mergeCell ref="A1:S2"/>
    <mergeCell ref="E7:F7"/>
    <mergeCell ref="E8:F8"/>
    <mergeCell ref="C7:D7"/>
    <mergeCell ref="A8:B9"/>
    <mergeCell ref="A3:S3"/>
    <mergeCell ref="G7:H7"/>
    <mergeCell ref="G8:H8"/>
    <mergeCell ref="I7:J7"/>
    <mergeCell ref="K7:R7"/>
    <mergeCell ref="M8:N8"/>
    <mergeCell ref="G24:H27"/>
    <mergeCell ref="I24:I27"/>
    <mergeCell ref="J24:J27"/>
    <mergeCell ref="G22:H23"/>
    <mergeCell ref="I22:I23"/>
    <mergeCell ref="J22:J23"/>
    <mergeCell ref="A24:A27"/>
    <mergeCell ref="C22:D23"/>
    <mergeCell ref="E24:F27"/>
    <mergeCell ref="E22:F23"/>
    <mergeCell ref="A22:B23"/>
    <mergeCell ref="C24:D27"/>
    <mergeCell ref="S24:S27"/>
    <mergeCell ref="M22:N23"/>
    <mergeCell ref="S22:S23"/>
    <mergeCell ref="K24:R27"/>
    <mergeCell ref="O22:P23"/>
    <mergeCell ref="Q22:R23"/>
    <mergeCell ref="K22:L23"/>
    <mergeCell ref="AG8:AH8"/>
    <mergeCell ref="W6:AH6"/>
    <mergeCell ref="W8:X8"/>
    <mergeCell ref="Y8:Z8"/>
    <mergeCell ref="AA8:AB8"/>
    <mergeCell ref="AC8:AD8"/>
    <mergeCell ref="AE8:AF8"/>
    <mergeCell ref="AK22:AK23"/>
    <mergeCell ref="AK24:AK27"/>
    <mergeCell ref="AF22:AF23"/>
    <mergeCell ref="AG22:AG23"/>
    <mergeCell ref="AH22:AI23"/>
    <mergeCell ref="AJ22:AJ23"/>
    <mergeCell ref="AF24:AF27"/>
    <mergeCell ref="AG24:AG27"/>
    <mergeCell ref="AH24:AI27"/>
    <mergeCell ref="AJ24:AJ27"/>
    <mergeCell ref="V24:V27"/>
    <mergeCell ref="X24:Y27"/>
    <mergeCell ref="Z24:AA27"/>
    <mergeCell ref="AB24:AC27"/>
    <mergeCell ref="AD24:AE27"/>
    <mergeCell ref="V22:W23"/>
    <mergeCell ref="X22:Y23"/>
    <mergeCell ref="Z22:AA23"/>
    <mergeCell ref="AB22:AC23"/>
    <mergeCell ref="AD22:AE23"/>
    <mergeCell ref="V30:W31"/>
    <mergeCell ref="X30:Y31"/>
    <mergeCell ref="Z30:AA31"/>
    <mergeCell ref="AB30:AC31"/>
    <mergeCell ref="AD30:AE31"/>
    <mergeCell ref="V32:V35"/>
    <mergeCell ref="X32:Y35"/>
    <mergeCell ref="Z32:AA35"/>
    <mergeCell ref="AB32:AC35"/>
    <mergeCell ref="AD32:AE35"/>
    <mergeCell ref="AK30:AK31"/>
    <mergeCell ref="AK32:AK35"/>
    <mergeCell ref="AF30:AF31"/>
    <mergeCell ref="AG30:AG31"/>
    <mergeCell ref="AH30:AI31"/>
    <mergeCell ref="AJ30:AJ31"/>
    <mergeCell ref="AF32:AF35"/>
    <mergeCell ref="AG32:AG35"/>
    <mergeCell ref="AH32:AI35"/>
    <mergeCell ref="AJ32:AJ35"/>
  </mergeCells>
  <phoneticPr fontId="0" type="noConversion"/>
  <pageMargins left="0" right="0" top="0" bottom="0" header="0.31496062992125984" footer="0.31496062992125984"/>
  <pageSetup paperSize="9" orientation="landscape" r:id="rId1"/>
  <ignoredErrors>
    <ignoredError sqref="W11 W10 AF10:AH10 AF11:AH11" formulaRange="1"/>
    <ignoredError sqref="X10:X11 Z11 Z10 Y11 Y10 AE11 AE10 AC11 AC10 AD10 AD1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fabbisogni</vt:lpstr>
      <vt:lpstr>fabbisogni!Area_stampa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Raspa Patrizia</cp:lastModifiedBy>
  <cp:lastPrinted>2025-02-20T15:52:04Z</cp:lastPrinted>
  <dcterms:created xsi:type="dcterms:W3CDTF">2017-02-15T21:19:24Z</dcterms:created>
  <dcterms:modified xsi:type="dcterms:W3CDTF">2025-03-12T14:02:35Z</dcterms:modified>
</cp:coreProperties>
</file>