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1720" windowHeight="11325" activeTab="6"/>
  </bookViews>
  <sheets>
    <sheet name=" Bologna OK" sheetId="2" r:id="rId1"/>
    <sheet name="Appennino OK" sheetId="3" r:id="rId2"/>
    <sheet name=" P.Est OK" sheetId="4" r:id="rId3"/>
    <sheet name=" P.Ovest OK" sheetId="5" r:id="rId4"/>
    <sheet name=" RLS OK" sheetId="7" r:id="rId5"/>
    <sheet name="San Lazzaro OK" sheetId="6" r:id="rId6"/>
    <sheet name="DSP" sheetId="10" r:id="rId7"/>
    <sheet name="AUSL BO_OSPEDALI" sheetId="11" r:id="rId8"/>
  </sheets>
  <calcPr calcId="114210"/>
</workbook>
</file>

<file path=xl/calcChain.xml><?xml version="1.0" encoding="utf-8"?>
<calcChain xmlns="http://schemas.openxmlformats.org/spreadsheetml/2006/main">
  <c r="D3" i="11"/>
  <c r="D4"/>
  <c r="D5"/>
  <c r="D6"/>
  <c r="D7"/>
  <c r="D8"/>
  <c r="D9"/>
  <c r="D10"/>
  <c r="D11"/>
  <c r="D2"/>
  <c r="F5" i="10"/>
  <c r="F4"/>
  <c r="F3"/>
  <c r="F2"/>
  <c r="I2" i="3"/>
  <c r="I3"/>
  <c r="C4"/>
  <c r="I4"/>
  <c r="I5"/>
  <c r="I6"/>
  <c r="C7"/>
  <c r="I7"/>
  <c r="J2" i="6"/>
  <c r="J3" i="7"/>
  <c r="J4"/>
  <c r="J5"/>
  <c r="J7"/>
  <c r="J8"/>
  <c r="J2" i="4"/>
  <c r="E3"/>
  <c r="J3"/>
  <c r="J4"/>
  <c r="J5"/>
  <c r="E7"/>
  <c r="J7"/>
  <c r="J8"/>
  <c r="J9"/>
  <c r="J10"/>
  <c r="J11"/>
  <c r="E12"/>
  <c r="J12"/>
  <c r="J13"/>
  <c r="J14"/>
  <c r="J15"/>
  <c r="J16"/>
  <c r="J17"/>
  <c r="J18"/>
  <c r="J19"/>
  <c r="J20"/>
  <c r="E21"/>
  <c r="J21"/>
  <c r="J22"/>
  <c r="J3" i="6"/>
  <c r="J5"/>
  <c r="J6"/>
  <c r="C2" i="2"/>
  <c r="I2"/>
  <c r="C3"/>
  <c r="I3"/>
  <c r="I4"/>
  <c r="I5"/>
  <c r="I6"/>
  <c r="I7"/>
  <c r="I8"/>
  <c r="I9"/>
  <c r="C10"/>
  <c r="I10"/>
  <c r="I11"/>
  <c r="I12"/>
  <c r="I13"/>
  <c r="I14"/>
  <c r="I15"/>
  <c r="I3" i="5"/>
  <c r="I12"/>
  <c r="I5"/>
  <c r="I6"/>
  <c r="I7"/>
  <c r="I8"/>
  <c r="I10"/>
  <c r="I11"/>
  <c r="I14"/>
  <c r="I2"/>
</calcChain>
</file>

<file path=xl/sharedStrings.xml><?xml version="1.0" encoding="utf-8"?>
<sst xmlns="http://schemas.openxmlformats.org/spreadsheetml/2006/main" count="534" uniqueCount="223">
  <si>
    <t>Sede</t>
  </si>
  <si>
    <t>Lun-Ven</t>
  </si>
  <si>
    <t>Sabato</t>
  </si>
  <si>
    <t>Domenica</t>
  </si>
  <si>
    <t>Unità  necessarie per funzioni di check point</t>
  </si>
  <si>
    <t xml:space="preserve">HUB o Spot </t>
  </si>
  <si>
    <t xml:space="preserve">HUB </t>
  </si>
  <si>
    <t>1 per coprire 10 ore</t>
  </si>
  <si>
    <t>1 MATT</t>
  </si>
  <si>
    <t>1 MAT - 1 POM</t>
  </si>
  <si>
    <t>08,00-19,00</t>
  </si>
  <si>
    <t>NO</t>
  </si>
  <si>
    <t xml:space="preserve">1 MAT + 1 POM </t>
  </si>
  <si>
    <t xml:space="preserve"> 1 MAT + 1 POM</t>
  </si>
  <si>
    <t>1 MAT Lunedì, Mercoledì, Giovedì + 1 POM ore 14-19 Martedì e Venerdì</t>
  </si>
  <si>
    <t>1 MAT  Lunedì, Mercoledì, Venerdì + 1 POM Lun, Martedì e giovedì</t>
  </si>
  <si>
    <t>1 MAT + 1 POM  (Mer e Sab solo matt)</t>
  </si>
  <si>
    <t>1 MATT solo Mercoledì pomeriggio fino alle ore 19,00</t>
  </si>
  <si>
    <t>SI</t>
  </si>
  <si>
    <t>1 matt + 1 pom (sabato solo matt)</t>
  </si>
  <si>
    <t>1MAT +1POM</t>
  </si>
  <si>
    <t>1 MAT + 1 POM</t>
  </si>
  <si>
    <t>HUB</t>
  </si>
  <si>
    <t>08.00-19.00</t>
  </si>
  <si>
    <t>1 MATT + 1 POM</t>
  </si>
  <si>
    <t>1 MATT SOLO MERCOLEDI'</t>
  </si>
  <si>
    <t>S. GIOVANNI IN PERSICETO - SERT</t>
  </si>
  <si>
    <t>08,00 - 13,30</t>
  </si>
  <si>
    <t>07,00 - 19,00</t>
  </si>
  <si>
    <t>07,00 - 13,30</t>
  </si>
  <si>
    <t xml:space="preserve"> 07,00 - 13,00</t>
  </si>
  <si>
    <t xml:space="preserve">07,00 - 19,00 </t>
  </si>
  <si>
    <t xml:space="preserve">Se punto vaccinale HUB - Spot </t>
  </si>
  <si>
    <t>Orario LUN - VEN</t>
  </si>
  <si>
    <t>3 ( 2 MATT + 1 POM )   DOMENICA ( 1 MATT + 1 POM)</t>
  </si>
  <si>
    <t>PIANORO - Poliambulatorio</t>
  </si>
  <si>
    <t>OZZANO -Poliambulatorio</t>
  </si>
  <si>
    <t>LOIANO Ospedale - CDS  - Via Roma 8</t>
  </si>
  <si>
    <t>ANZOLA - Poliambulatorio -Via 25 Aprile 1945 n. 9/A</t>
  </si>
  <si>
    <t xml:space="preserve">CREVALCORE - Casa della Salute delle Terre d'Acqua "Barberini" - Via della Libertà 171 </t>
  </si>
  <si>
    <t>SAN MATTEO DELLA DECIMA  - Via Cento n. 158/A</t>
  </si>
  <si>
    <t xml:space="preserve">SALA BOLOGNESE  - Via Marconi, 9   </t>
  </si>
  <si>
    <t>SANT'AGATA BOLOGNESE - Via Sibirani n.1</t>
  </si>
  <si>
    <t>S. GIOVANNI IN PERSICETO -  Consultorio e NPI - Via Marzocchi, 3</t>
  </si>
  <si>
    <t>S. GIOVANNI IN PERSICETO - CSM - Via Marzocchi, 3</t>
  </si>
  <si>
    <t>S. GIOVANNI IN PERSICETO - Poliambulatorio - (prefabbricato Via Marzocchi)</t>
  </si>
  <si>
    <t>06,45-13,15
13,15-19,45</t>
  </si>
  <si>
    <t>2 MATT+1 POM</t>
  </si>
  <si>
    <t xml:space="preserve">1 MATT + 1 POM  </t>
  </si>
  <si>
    <t>SOLO MERCOLEDI'</t>
  </si>
  <si>
    <t>07,00 - 13,00</t>
  </si>
  <si>
    <t>07,00- 19,00</t>
  </si>
  <si>
    <t>06,45 - 19,30</t>
  </si>
  <si>
    <t>08,00 – 19,00</t>
  </si>
  <si>
    <t>07,45 - 18,00</t>
  </si>
  <si>
    <t>06,45 - 13,15
13,15 - 19,45</t>
  </si>
  <si>
    <t>06,45 - 13,15 
13,15 - 19,45</t>
  </si>
  <si>
    <t>CALDERARA - Poliambulatorio -Via 1 Maggio n. 15</t>
  </si>
  <si>
    <t>08,00 - 14,00</t>
  </si>
  <si>
    <t>06,45 - 13,00</t>
  </si>
  <si>
    <t>08,00 -12,00</t>
  </si>
  <si>
    <t>lun .08,00 - 13,00 / 15,00 - 20,00
mar. 08,00 - 20,00
mer. e ven. 08,00 - 16,00
gio. 08,00 - 13,00 / 14,30 - 20,00</t>
  </si>
  <si>
    <t xml:space="preserve">lun-mar-gio 08,30 - 19,00 
mer - ven 07,00 - 19,00 </t>
  </si>
  <si>
    <t>lun - gio 07,00 - 19,00
mar - mer - ven 08,00 - 19,00</t>
  </si>
  <si>
    <t xml:space="preserve">BARICELLA - Auditorium comunale </t>
  </si>
  <si>
    <t>GRANAROLO - Poliambulatorio</t>
  </si>
  <si>
    <t>MOLINELLA - Poliambulatorio</t>
  </si>
  <si>
    <t>CASTEL MAGGIORE - Poliambulatorio</t>
  </si>
  <si>
    <t xml:space="preserve">Orario LUN - VEN </t>
  </si>
  <si>
    <t>07,00 - 12,30</t>
  </si>
  <si>
    <t>Lun 08,00 - 13,00 / 14,00 -18,00
Mart e giov 13,00 - 19,00
merc e ven 08,00 -13,00</t>
  </si>
  <si>
    <t>lun e mart  08,00 - 13,30  / 16,00 - 20,00
merc e sab  08 ,00- 14,00
giov e ven 08,00- 20,00</t>
  </si>
  <si>
    <t>08,00 - 19,00</t>
  </si>
  <si>
    <t>S. GIORGIO DI PIANO - Poliambulatorio</t>
  </si>
  <si>
    <t>BENTIVOGLIO - Ospedale  - (accesso cup)</t>
  </si>
  <si>
    <t>BENTIVOGLIO - Ospedale  - (accesso osp)</t>
  </si>
  <si>
    <t>08,00-13,30</t>
  </si>
  <si>
    <t xml:space="preserve">07,15 - 19,00 
</t>
  </si>
  <si>
    <t>06,45 - 19,45</t>
  </si>
  <si>
    <t xml:space="preserve">07,15 - 12,00 </t>
  </si>
  <si>
    <t>BUDRIO- Ospedale</t>
  </si>
  <si>
    <t>SAN PIETRO IN CASALE - Poliambulatorio</t>
  </si>
  <si>
    <t>PIEVE DI CENTO - Poliambulatorio</t>
  </si>
  <si>
    <t>ARGELATO - Poliambulatorio</t>
  </si>
  <si>
    <t>GALLIERA - Poliambulatorio</t>
  </si>
  <si>
    <t>CASTIGLIONE - Poliambulatorio</t>
  </si>
  <si>
    <t>VADO - Poliambulatorio</t>
  </si>
  <si>
    <t>VERGATO - Sert/Csm</t>
  </si>
  <si>
    <t>VERGATO - Ospedale</t>
  </si>
  <si>
    <t>08,00 - 13,00 
14,00 - 16,00</t>
  </si>
  <si>
    <t>07,00 - 14,00</t>
  </si>
  <si>
    <t>ALTO RENO PORRETTA - Cds</t>
  </si>
  <si>
    <t>ALTO RENO PORRETTA - Ospedale</t>
  </si>
  <si>
    <t>BORGO PANIGALE - Cds -via Ercole Nani 10</t>
  </si>
  <si>
    <t xml:space="preserve"> NAVILE - Cds- Via Domenico Svampa 8</t>
  </si>
  <si>
    <t>MAZZACORATI -  Poliambulatorio</t>
  </si>
  <si>
    <t>MENGOLI - Poliambulatorio</t>
  </si>
  <si>
    <t>CARPACCIO - Poliambulatorio</t>
  </si>
  <si>
    <t>CARPACCIO - Sert</t>
  </si>
  <si>
    <t>PILASTRO - Poliambulatorio - Via Luigi Pirandello 8</t>
  </si>
  <si>
    <t>RENO - Poliambulatorio - Via Colombi 3</t>
  </si>
  <si>
    <t>RONCATI/ SARAGOZZA - Cds - Via Sant’Isaia 94</t>
  </si>
  <si>
    <t>BYRON - Poliambulatorio - Via Byron 30</t>
  </si>
  <si>
    <t>SerDP - Via Fioravanti 10</t>
  </si>
  <si>
    <t>S. DONATO (Chersich)  - Cds</t>
  </si>
  <si>
    <t>ZANOLINI - Poliambulatorio</t>
  </si>
  <si>
    <t>MONTEBELLO - Poliambulatorio</t>
  </si>
  <si>
    <t>07,30 - 17,30</t>
  </si>
  <si>
    <t>07,00 -  13,00</t>
  </si>
  <si>
    <t>07,30 - 15,00</t>
  </si>
  <si>
    <t>1 mattina / 1 intermedio / 1 pom</t>
  </si>
  <si>
    <t>SAN LAZZARO - Cds</t>
  </si>
  <si>
    <t>07,15 - 14,00</t>
  </si>
  <si>
    <t>07,30 - 13,00</t>
  </si>
  <si>
    <t>07,00 - 13, 00</t>
  </si>
  <si>
    <t xml:space="preserve">1 MAT </t>
  </si>
  <si>
    <t xml:space="preserve">
1 MATT+ 1 POM</t>
  </si>
  <si>
    <t>SASSO MARCONI - Cds</t>
  </si>
  <si>
    <t>CASALECCHIO - CdS</t>
  </si>
  <si>
    <t>ZOLA - Poliambulatorio</t>
  </si>
  <si>
    <t>ZOLA - Sert</t>
  </si>
  <si>
    <t>BAZZANO - Ospedale</t>
  </si>
  <si>
    <t>SAN GIOVANNI IN PERSICETO - Ospedale - Via Enzo Palma 1 - ingresso principale</t>
  </si>
  <si>
    <t>SAN GIOVANNI IN PERSICETO - Ospedale - Via Enzo Palma 1 - ingresso posteriore</t>
  </si>
  <si>
    <t>S. GIORGIO DI PIANO - Csm</t>
  </si>
  <si>
    <t>S. GIORGIO DI PIANO - Sert</t>
  </si>
  <si>
    <t xml:space="preserve">1 MATTINO </t>
  </si>
  <si>
    <t>07,00 19,30</t>
  </si>
  <si>
    <t>1 MATT +1 POM</t>
  </si>
  <si>
    <t xml:space="preserve">1 MATT + 1 POM - SAB </t>
  </si>
  <si>
    <t>PIANORO - Teatro Arcipelago Via della Resistenza 210</t>
  </si>
  <si>
    <t>BUDRIO - Palestra Comunale - Piazzale della Gioventù n. 4</t>
  </si>
  <si>
    <t>BAZZANO - Palestra Scuola Secondaria 1° Grado - Viale Martiri 12</t>
  </si>
  <si>
    <t>ore sett</t>
  </si>
  <si>
    <t>monte ore Lun-Ven</t>
  </si>
  <si>
    <t>monte ore sabat</t>
  </si>
  <si>
    <t>monte ore domenica</t>
  </si>
  <si>
    <t>ore settimanali</t>
  </si>
  <si>
    <t>monte ore sabato</t>
  </si>
  <si>
    <t>monte ore lun-ven</t>
  </si>
  <si>
    <t>monte ore sab</t>
  </si>
  <si>
    <t>monte ore dom</t>
  </si>
  <si>
    <t>monte ore sett</t>
  </si>
  <si>
    <t>monte ore  sab</t>
  </si>
  <si>
    <t>12</t>
  </si>
  <si>
    <t>18</t>
  </si>
  <si>
    <t>07,45 - 20,15</t>
  </si>
  <si>
    <t xml:space="preserve">BARICELLA </t>
  </si>
  <si>
    <t>07.00-19.00</t>
  </si>
  <si>
    <t xml:space="preserve">SAN PIETRO IN CASALE - PALESTRA </t>
  </si>
  <si>
    <t>07.00 - 19.00</t>
  </si>
  <si>
    <t>07.00 - 13.00</t>
  </si>
  <si>
    <t>No</t>
  </si>
  <si>
    <t>2 MATT + 2 POM</t>
  </si>
  <si>
    <t>Altedo</t>
  </si>
  <si>
    <t>Budrio CMG</t>
  </si>
  <si>
    <t>07:30 - 19:00</t>
  </si>
  <si>
    <t>Budrio Sert</t>
  </si>
  <si>
    <t>08:00 - 13:30</t>
  </si>
  <si>
    <t xml:space="preserve">08.00 - 13.00 </t>
  </si>
  <si>
    <t xml:space="preserve">1 MATT  </t>
  </si>
  <si>
    <t>SAN LAZZARO - PALA YURI  -  Via Repubblica</t>
  </si>
  <si>
    <t>07,45 - 13,30                                                13,30 -19,15</t>
  </si>
  <si>
    <t>2  MATT + 1  POM</t>
  </si>
  <si>
    <t>1  MATT</t>
  </si>
  <si>
    <t>1 MAT 1 POM per PS ospedale</t>
  </si>
  <si>
    <t>08,00 - 13,00</t>
  </si>
  <si>
    <t xml:space="preserve">07,00 - 13,00 </t>
  </si>
  <si>
    <t xml:space="preserve">Lun 08,30 - 14,00
Mar 09,00 -18,30 
Mer 11,00 - 17,30 
Giov 09,00 - 16,30 
Ven 8.30 - 14.00 </t>
  </si>
  <si>
    <t xml:space="preserve">08,00 - 20,00 </t>
  </si>
  <si>
    <t>07,30 - 19,00</t>
  </si>
  <si>
    <t xml:space="preserve">
1 MATT+ 1 POM + 1 SAB solo mattino</t>
  </si>
  <si>
    <t>07,00-12,30</t>
  </si>
  <si>
    <t>07,30 -20,30</t>
  </si>
  <si>
    <t>CASTENASO -Poliambulatorio</t>
  </si>
  <si>
    <t>08,00 -20,30</t>
  </si>
  <si>
    <t>1 MATT + 1 POM SE ORARIO PROLUNGATO</t>
  </si>
  <si>
    <t>BAZZANO - Ospedale  Container area esterna Ospedale</t>
  </si>
  <si>
    <t>07,30 19,30</t>
  </si>
  <si>
    <t>sì</t>
  </si>
  <si>
    <t>Al momento non è stata definita l'apertura del sabato</t>
  </si>
  <si>
    <t>a volte anche la domenica</t>
  </si>
  <si>
    <t>Lun giov 08,30 - 13,30  14,30 - 18,30
Mer 8,30 12,00   14,45 - 18,30
Ma -Ve 8,30 13,30</t>
  </si>
  <si>
    <t>a sabato alterni 
9,30 - 12,00</t>
  </si>
  <si>
    <t>SALA BOLOGNESE  - nuova struttura</t>
  </si>
  <si>
    <t xml:space="preserve">Sì </t>
  </si>
  <si>
    <t>Via Boldrini Piazza XX settembre  tamponi</t>
  </si>
  <si>
    <t xml:space="preserve">Piazza XX settembre vaccini </t>
  </si>
  <si>
    <t>Piazza XX settembre vaccino anticovid</t>
  </si>
  <si>
    <t xml:space="preserve">Drive Fiera </t>
  </si>
  <si>
    <t>sede</t>
  </si>
  <si>
    <t>totale ore settimanali</t>
  </si>
  <si>
    <t>OSPEDALE MAGGIORE</t>
  </si>
  <si>
    <t>06.30- 20.30</t>
  </si>
  <si>
    <t>2 OPERATORI</t>
  </si>
  <si>
    <t>MATERNITA'</t>
  </si>
  <si>
    <t>07.00 -20.00</t>
  </si>
  <si>
    <t>1 OPERATORE</t>
  </si>
  <si>
    <t>ESCLUSO DOMENICA MATTINA</t>
  </si>
  <si>
    <t>CASA DEL DONATORE</t>
  </si>
  <si>
    <t>06.45 -12.30</t>
  </si>
  <si>
    <t>LUN.E GIO ANCHE 13,45-16,45</t>
  </si>
  <si>
    <t>BELLARIA PAD. G</t>
  </si>
  <si>
    <t>06.30 - 20.30</t>
  </si>
  <si>
    <t>BELLARIA PAD. CENT.</t>
  </si>
  <si>
    <t>BELLARIA PAD. TINOZZI</t>
  </si>
  <si>
    <t>13.00 - 19.00</t>
  </si>
  <si>
    <t>MARTEDI' E VENERDI'</t>
  </si>
  <si>
    <t xml:space="preserve">10.00 - 16.00 </t>
  </si>
  <si>
    <t>SABATO</t>
  </si>
  <si>
    <t>08.00 - 14.00</t>
  </si>
  <si>
    <t>DOMENICA</t>
  </si>
  <si>
    <t>BUDRIO</t>
  </si>
  <si>
    <t>06.45 - 19.45</t>
  </si>
  <si>
    <t>1 MAT +  1 POM dal lunedì al Giovedì dalle 13 alle 19</t>
  </si>
  <si>
    <t>monte ore semestrale</t>
  </si>
  <si>
    <t>Unità  previste per sede</t>
  </si>
  <si>
    <t>08:15 - 14:15</t>
  </si>
  <si>
    <t>lun-mart-mer-ven            8:15 - 13:45</t>
  </si>
  <si>
    <t>SOLO GIOVEDI                  7:30-19:30</t>
  </si>
  <si>
    <t>7:30 - 19:30</t>
  </si>
  <si>
    <t>08:15 - 13:15</t>
  </si>
  <si>
    <t>ORARI TURNO</t>
  </si>
</sst>
</file>

<file path=xl/styles.xml><?xml version="1.0" encoding="utf-8"?>
<styleSheet xmlns="http://schemas.openxmlformats.org/spreadsheetml/2006/main">
  <numFmts count="3">
    <numFmt numFmtId="164" formatCode="[$-410]General"/>
    <numFmt numFmtId="165" formatCode="[$€-410]&quot; &quot;#,##0.00;[Red]&quot;-&quot;[$€-410]&quot; &quot;#,##0.00"/>
    <numFmt numFmtId="166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Helvetica Neue"/>
    </font>
    <font>
      <b/>
      <sz val="11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0"/>
      <name val="Helvetica Neue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20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0" fillId="0" borderId="0" applyNumberFormat="0" applyFill="0" applyBorder="0" applyProtection="0">
      <alignment vertical="top" wrapText="1"/>
    </xf>
    <xf numFmtId="0" fontId="22" fillId="0" borderId="0" applyNumberFormat="0" applyBorder="0" applyProtection="0"/>
    <xf numFmtId="165" fontId="22" fillId="0" borderId="0" applyBorder="0" applyProtection="0"/>
  </cellStyleXfs>
  <cellXfs count="12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6" fillId="2" borderId="9" xfId="9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7" fontId="4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" fontId="4" fillId="2" borderId="1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4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/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2">
    <cellStyle name="Excel Built-in Normal" xfId="1"/>
    <cellStyle name="Heading" xfId="2"/>
    <cellStyle name="Heading1" xfId="3"/>
    <cellStyle name="Normale" xfId="0" builtinId="0"/>
    <cellStyle name="Normale 2" xfId="4"/>
    <cellStyle name="Normale 2 2" xfId="5"/>
    <cellStyle name="Normale 3" xfId="6"/>
    <cellStyle name="Normale 4" xfId="7"/>
    <cellStyle name="Normale 5" xfId="8"/>
    <cellStyle name="Normale 6" xfId="9"/>
    <cellStyle name="Result" xfId="10"/>
    <cellStyle name="Result2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Normal="100" workbookViewId="0">
      <selection sqref="A1:J15"/>
    </sheetView>
  </sheetViews>
  <sheetFormatPr defaultRowHeight="15"/>
  <cols>
    <col min="1" max="1" width="45.42578125" style="4" customWidth="1"/>
    <col min="2" max="2" width="23.28515625" style="19" customWidth="1"/>
    <col min="3" max="3" width="12.28515625" style="19" customWidth="1"/>
    <col min="4" max="4" width="11.85546875" style="19" customWidth="1"/>
    <col min="5" max="5" width="16.42578125" style="19" customWidth="1"/>
    <col min="6" max="6" width="10" style="19" customWidth="1"/>
    <col min="7" max="7" width="18.28515625" style="19" customWidth="1"/>
    <col min="8" max="8" width="9.7109375" style="19" bestFit="1" customWidth="1"/>
    <col min="9" max="9" width="14" style="20" customWidth="1"/>
    <col min="10" max="10" width="34.140625" style="19" customWidth="1"/>
    <col min="11" max="21" width="9.140625" style="4"/>
    <col min="22" max="16384" width="9.140625" style="5"/>
  </cols>
  <sheetData>
    <row r="1" spans="1:10" ht="45">
      <c r="A1" s="21" t="s">
        <v>0</v>
      </c>
      <c r="B1" s="22" t="s">
        <v>33</v>
      </c>
      <c r="C1" s="23" t="s">
        <v>134</v>
      </c>
      <c r="D1" s="22" t="s">
        <v>1</v>
      </c>
      <c r="E1" s="21" t="s">
        <v>2</v>
      </c>
      <c r="F1" s="23" t="s">
        <v>135</v>
      </c>
      <c r="G1" s="21" t="s">
        <v>3</v>
      </c>
      <c r="H1" s="23" t="s">
        <v>136</v>
      </c>
      <c r="I1" s="22" t="s">
        <v>133</v>
      </c>
      <c r="J1" s="23" t="s">
        <v>4</v>
      </c>
    </row>
    <row r="2" spans="1:10">
      <c r="A2" s="6" t="s">
        <v>93</v>
      </c>
      <c r="B2" s="7" t="s">
        <v>31</v>
      </c>
      <c r="C2" s="8">
        <f>12*5</f>
        <v>60</v>
      </c>
      <c r="D2" s="7" t="s">
        <v>18</v>
      </c>
      <c r="E2" s="7" t="s">
        <v>108</v>
      </c>
      <c r="F2" s="8">
        <v>6</v>
      </c>
      <c r="G2" s="9" t="s">
        <v>11</v>
      </c>
      <c r="H2" s="9">
        <v>0</v>
      </c>
      <c r="I2" s="10">
        <f>C2+F2+H2</f>
        <v>66</v>
      </c>
      <c r="J2" s="11" t="s">
        <v>9</v>
      </c>
    </row>
    <row r="3" spans="1:10">
      <c r="A3" s="6" t="s">
        <v>102</v>
      </c>
      <c r="B3" s="7" t="s">
        <v>107</v>
      </c>
      <c r="C3" s="8">
        <f>10*5</f>
        <v>50</v>
      </c>
      <c r="D3" s="7" t="s">
        <v>18</v>
      </c>
      <c r="E3" s="9" t="s">
        <v>11</v>
      </c>
      <c r="F3" s="8">
        <v>0</v>
      </c>
      <c r="G3" s="9" t="s">
        <v>11</v>
      </c>
      <c r="H3" s="9">
        <v>0</v>
      </c>
      <c r="I3" s="12">
        <f t="shared" ref="I3:I15" si="0">C3+F3+H3</f>
        <v>50</v>
      </c>
      <c r="J3" s="13" t="s">
        <v>7</v>
      </c>
    </row>
    <row r="4" spans="1:10">
      <c r="A4" s="14" t="s">
        <v>97</v>
      </c>
      <c r="B4" s="7" t="s">
        <v>31</v>
      </c>
      <c r="C4" s="8">
        <v>60</v>
      </c>
      <c r="D4" s="7" t="s">
        <v>18</v>
      </c>
      <c r="E4" s="9" t="s">
        <v>11</v>
      </c>
      <c r="F4" s="8">
        <v>0</v>
      </c>
      <c r="G4" s="9" t="s">
        <v>11</v>
      </c>
      <c r="H4" s="9">
        <v>0</v>
      </c>
      <c r="I4" s="12">
        <f t="shared" si="0"/>
        <v>60</v>
      </c>
      <c r="J4" s="15" t="s">
        <v>9</v>
      </c>
    </row>
    <row r="5" spans="1:10">
      <c r="A5" s="14" t="s">
        <v>98</v>
      </c>
      <c r="B5" s="7" t="s">
        <v>109</v>
      </c>
      <c r="C5" s="8">
        <v>37.299999999999997</v>
      </c>
      <c r="D5" s="7" t="s">
        <v>18</v>
      </c>
      <c r="E5" s="9" t="s">
        <v>11</v>
      </c>
      <c r="F5" s="8">
        <v>0</v>
      </c>
      <c r="G5" s="9" t="s">
        <v>11</v>
      </c>
      <c r="H5" s="9">
        <v>0</v>
      </c>
      <c r="I5" s="12">
        <f t="shared" si="0"/>
        <v>37.299999999999997</v>
      </c>
      <c r="J5" s="13" t="s">
        <v>8</v>
      </c>
    </row>
    <row r="6" spans="1:10">
      <c r="A6" s="14" t="s">
        <v>95</v>
      </c>
      <c r="B6" s="7" t="s">
        <v>31</v>
      </c>
      <c r="C6" s="8">
        <v>60</v>
      </c>
      <c r="D6" s="7" t="s">
        <v>18</v>
      </c>
      <c r="E6" s="7" t="s">
        <v>108</v>
      </c>
      <c r="F6" s="8">
        <v>6</v>
      </c>
      <c r="G6" s="9" t="s">
        <v>11</v>
      </c>
      <c r="H6" s="9">
        <v>0</v>
      </c>
      <c r="I6" s="12">
        <f t="shared" si="0"/>
        <v>66</v>
      </c>
      <c r="J6" s="15" t="s">
        <v>9</v>
      </c>
    </row>
    <row r="7" spans="1:10">
      <c r="A7" s="14" t="s">
        <v>96</v>
      </c>
      <c r="B7" s="7" t="s">
        <v>31</v>
      </c>
      <c r="C7" s="8">
        <v>60</v>
      </c>
      <c r="D7" s="7" t="s">
        <v>18</v>
      </c>
      <c r="E7" s="7" t="s">
        <v>108</v>
      </c>
      <c r="F7" s="8">
        <v>6</v>
      </c>
      <c r="G7" s="9" t="s">
        <v>11</v>
      </c>
      <c r="H7" s="9">
        <v>0</v>
      </c>
      <c r="I7" s="12">
        <f t="shared" si="0"/>
        <v>66</v>
      </c>
      <c r="J7" s="15" t="s">
        <v>9</v>
      </c>
    </row>
    <row r="8" spans="1:10">
      <c r="A8" s="14" t="s">
        <v>106</v>
      </c>
      <c r="B8" s="7" t="s">
        <v>31</v>
      </c>
      <c r="C8" s="8">
        <v>60</v>
      </c>
      <c r="D8" s="7" t="s">
        <v>18</v>
      </c>
      <c r="E8" s="7" t="s">
        <v>108</v>
      </c>
      <c r="F8" s="8">
        <v>6</v>
      </c>
      <c r="G8" s="9" t="s">
        <v>11</v>
      </c>
      <c r="H8" s="9">
        <v>0</v>
      </c>
      <c r="I8" s="12">
        <f t="shared" si="0"/>
        <v>66</v>
      </c>
      <c r="J8" s="15" t="s">
        <v>9</v>
      </c>
    </row>
    <row r="9" spans="1:10">
      <c r="A9" s="6" t="s">
        <v>94</v>
      </c>
      <c r="B9" s="7" t="s">
        <v>31</v>
      </c>
      <c r="C9" s="8">
        <v>85</v>
      </c>
      <c r="D9" s="7" t="s">
        <v>18</v>
      </c>
      <c r="E9" s="7" t="s">
        <v>167</v>
      </c>
      <c r="F9" s="8">
        <v>6</v>
      </c>
      <c r="G9" s="9" t="s">
        <v>11</v>
      </c>
      <c r="H9" s="9">
        <v>0</v>
      </c>
      <c r="I9" s="12">
        <f t="shared" si="0"/>
        <v>91</v>
      </c>
      <c r="J9" s="16" t="s">
        <v>110</v>
      </c>
    </row>
    <row r="10" spans="1:10">
      <c r="A10" s="6" t="s">
        <v>99</v>
      </c>
      <c r="B10" s="7" t="s">
        <v>108</v>
      </c>
      <c r="C10" s="8">
        <f>6*5</f>
        <v>30</v>
      </c>
      <c r="D10" s="7" t="s">
        <v>18</v>
      </c>
      <c r="E10" s="7" t="s">
        <v>108</v>
      </c>
      <c r="F10" s="8">
        <v>6</v>
      </c>
      <c r="G10" s="9" t="s">
        <v>11</v>
      </c>
      <c r="H10" s="9">
        <v>0</v>
      </c>
      <c r="I10" s="12">
        <f t="shared" si="0"/>
        <v>36</v>
      </c>
      <c r="J10" s="13" t="s">
        <v>8</v>
      </c>
    </row>
    <row r="11" spans="1:10">
      <c r="A11" s="6" t="s">
        <v>100</v>
      </c>
      <c r="B11" s="7" t="s">
        <v>31</v>
      </c>
      <c r="C11" s="8">
        <v>60</v>
      </c>
      <c r="D11" s="7" t="s">
        <v>18</v>
      </c>
      <c r="E11" s="9" t="s">
        <v>11</v>
      </c>
      <c r="F11" s="8">
        <v>0</v>
      </c>
      <c r="G11" s="9" t="s">
        <v>11</v>
      </c>
      <c r="H11" s="9">
        <v>0</v>
      </c>
      <c r="I11" s="12">
        <f t="shared" si="0"/>
        <v>60</v>
      </c>
      <c r="J11" s="15" t="s">
        <v>9</v>
      </c>
    </row>
    <row r="12" spans="1:10">
      <c r="A12" s="6" t="s">
        <v>101</v>
      </c>
      <c r="B12" s="7" t="s">
        <v>31</v>
      </c>
      <c r="C12" s="8">
        <v>60</v>
      </c>
      <c r="D12" s="7" t="s">
        <v>18</v>
      </c>
      <c r="E12" s="7" t="s">
        <v>50</v>
      </c>
      <c r="F12" s="8">
        <v>6</v>
      </c>
      <c r="G12" s="9" t="s">
        <v>11</v>
      </c>
      <c r="H12" s="9">
        <v>0</v>
      </c>
      <c r="I12" s="12">
        <f t="shared" si="0"/>
        <v>66</v>
      </c>
      <c r="J12" s="15" t="s">
        <v>9</v>
      </c>
    </row>
    <row r="13" spans="1:10">
      <c r="A13" s="14" t="s">
        <v>104</v>
      </c>
      <c r="B13" s="7" t="s">
        <v>31</v>
      </c>
      <c r="C13" s="8">
        <v>60</v>
      </c>
      <c r="D13" s="7" t="s">
        <v>18</v>
      </c>
      <c r="E13" s="7" t="s">
        <v>108</v>
      </c>
      <c r="F13" s="8">
        <v>6</v>
      </c>
      <c r="G13" s="9" t="s">
        <v>11</v>
      </c>
      <c r="H13" s="9">
        <v>0</v>
      </c>
      <c r="I13" s="12">
        <f t="shared" si="0"/>
        <v>66</v>
      </c>
      <c r="J13" s="15" t="s">
        <v>9</v>
      </c>
    </row>
    <row r="14" spans="1:10" ht="75">
      <c r="A14" s="6" t="s">
        <v>103</v>
      </c>
      <c r="B14" s="17" t="s">
        <v>168</v>
      </c>
      <c r="C14" s="8">
        <v>34.299999999999997</v>
      </c>
      <c r="D14" s="7" t="s">
        <v>18</v>
      </c>
      <c r="E14" s="9" t="s">
        <v>11</v>
      </c>
      <c r="F14" s="8">
        <v>0</v>
      </c>
      <c r="G14" s="9" t="s">
        <v>11</v>
      </c>
      <c r="H14" s="9">
        <v>0</v>
      </c>
      <c r="I14" s="12">
        <f t="shared" si="0"/>
        <v>34.299999999999997</v>
      </c>
      <c r="J14" s="18" t="s">
        <v>176</v>
      </c>
    </row>
    <row r="15" spans="1:10">
      <c r="A15" s="14" t="s">
        <v>105</v>
      </c>
      <c r="B15" s="7" t="s">
        <v>31</v>
      </c>
      <c r="C15" s="8">
        <v>60</v>
      </c>
      <c r="D15" s="7" t="s">
        <v>18</v>
      </c>
      <c r="E15" s="7" t="s">
        <v>108</v>
      </c>
      <c r="F15" s="8">
        <v>6</v>
      </c>
      <c r="G15" s="9" t="s">
        <v>11</v>
      </c>
      <c r="H15" s="9">
        <v>0</v>
      </c>
      <c r="I15" s="12">
        <f t="shared" si="0"/>
        <v>66</v>
      </c>
      <c r="J15" s="15" t="s">
        <v>9</v>
      </c>
    </row>
  </sheetData>
  <phoneticPr fontId="0" type="noConversion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B31" sqref="B31"/>
    </sheetView>
  </sheetViews>
  <sheetFormatPr defaultRowHeight="15"/>
  <cols>
    <col min="1" max="1" width="31.28515625" style="5" bestFit="1" customWidth="1"/>
    <col min="2" max="2" width="16.140625" style="39" bestFit="1" customWidth="1"/>
    <col min="3" max="3" width="10.28515625" style="39" bestFit="1" customWidth="1"/>
    <col min="4" max="4" width="16.140625" style="39" bestFit="1" customWidth="1"/>
    <col min="5" max="5" width="11.7109375" style="39" bestFit="1" customWidth="1"/>
    <col min="6" max="6" width="10.28515625" style="39" bestFit="1" customWidth="1"/>
    <col min="7" max="7" width="9.85546875" style="39" bestFit="1" customWidth="1"/>
    <col min="8" max="8" width="10.28515625" style="39" bestFit="1" customWidth="1"/>
    <col min="9" max="9" width="11" style="39" bestFit="1" customWidth="1"/>
    <col min="10" max="10" width="16.28515625" style="5" bestFit="1" customWidth="1"/>
    <col min="11" max="16384" width="9.140625" style="5"/>
  </cols>
  <sheetData>
    <row r="1" spans="1:10" ht="45">
      <c r="A1" s="40" t="s">
        <v>0</v>
      </c>
      <c r="B1" s="41" t="s">
        <v>33</v>
      </c>
      <c r="C1" s="42" t="s">
        <v>134</v>
      </c>
      <c r="D1" s="41" t="s">
        <v>33</v>
      </c>
      <c r="E1" s="40" t="s">
        <v>2</v>
      </c>
      <c r="F1" s="42" t="s">
        <v>138</v>
      </c>
      <c r="G1" s="40" t="s">
        <v>3</v>
      </c>
      <c r="H1" s="42" t="s">
        <v>136</v>
      </c>
      <c r="I1" s="42" t="s">
        <v>137</v>
      </c>
      <c r="J1" s="42" t="s">
        <v>4</v>
      </c>
    </row>
    <row r="2" spans="1:10">
      <c r="A2" s="24" t="s">
        <v>91</v>
      </c>
      <c r="B2" s="25" t="s">
        <v>90</v>
      </c>
      <c r="C2" s="26">
        <v>35</v>
      </c>
      <c r="D2" s="27" t="s">
        <v>18</v>
      </c>
      <c r="E2" s="25" t="s">
        <v>90</v>
      </c>
      <c r="F2" s="26">
        <v>7</v>
      </c>
      <c r="G2" s="26" t="s">
        <v>11</v>
      </c>
      <c r="H2" s="26">
        <v>0</v>
      </c>
      <c r="I2" s="28">
        <f>SUM(C2+F2)</f>
        <v>42</v>
      </c>
      <c r="J2" s="29" t="s">
        <v>160</v>
      </c>
    </row>
    <row r="3" spans="1:10" ht="30">
      <c r="A3" s="24" t="s">
        <v>92</v>
      </c>
      <c r="B3" s="25" t="s">
        <v>10</v>
      </c>
      <c r="C3" s="26">
        <v>55</v>
      </c>
      <c r="D3" s="27" t="s">
        <v>18</v>
      </c>
      <c r="E3" s="30" t="s">
        <v>11</v>
      </c>
      <c r="F3" s="26">
        <v>0</v>
      </c>
      <c r="G3" s="26" t="s">
        <v>11</v>
      </c>
      <c r="H3" s="26">
        <v>0</v>
      </c>
      <c r="I3" s="31">
        <f>C3+F3+H3</f>
        <v>55</v>
      </c>
      <c r="J3" s="32" t="s">
        <v>165</v>
      </c>
    </row>
    <row r="4" spans="1:10" ht="30">
      <c r="A4" s="24" t="s">
        <v>85</v>
      </c>
      <c r="B4" s="33" t="s">
        <v>89</v>
      </c>
      <c r="C4" s="26">
        <f>7*5</f>
        <v>35</v>
      </c>
      <c r="D4" s="27" t="s">
        <v>18</v>
      </c>
      <c r="E4" s="30" t="s">
        <v>11</v>
      </c>
      <c r="F4" s="26">
        <v>0</v>
      </c>
      <c r="G4" s="27" t="s">
        <v>11</v>
      </c>
      <c r="H4" s="26">
        <v>0</v>
      </c>
      <c r="I4" s="28">
        <f>C4+F4+H4</f>
        <v>35</v>
      </c>
      <c r="J4" s="34" t="s">
        <v>8</v>
      </c>
    </row>
    <row r="5" spans="1:10">
      <c r="A5" s="24" t="s">
        <v>86</v>
      </c>
      <c r="B5" s="35" t="s">
        <v>50</v>
      </c>
      <c r="C5" s="26">
        <v>30</v>
      </c>
      <c r="D5" s="27" t="s">
        <v>18</v>
      </c>
      <c r="E5" s="30" t="s">
        <v>11</v>
      </c>
      <c r="F5" s="26">
        <v>0</v>
      </c>
      <c r="G5" s="27" t="s">
        <v>11</v>
      </c>
      <c r="H5" s="26">
        <v>0</v>
      </c>
      <c r="I5" s="28">
        <f>C5+F5+H5</f>
        <v>30</v>
      </c>
      <c r="J5" s="34" t="s">
        <v>8</v>
      </c>
    </row>
    <row r="6" spans="1:10">
      <c r="A6" s="36" t="s">
        <v>87</v>
      </c>
      <c r="B6" s="33" t="s">
        <v>10</v>
      </c>
      <c r="C6" s="26">
        <v>55</v>
      </c>
      <c r="D6" s="27" t="s">
        <v>18</v>
      </c>
      <c r="E6" s="30" t="s">
        <v>11</v>
      </c>
      <c r="F6" s="26">
        <v>0</v>
      </c>
      <c r="G6" s="27" t="s">
        <v>11</v>
      </c>
      <c r="H6" s="26">
        <v>0</v>
      </c>
      <c r="I6" s="28">
        <f>C6+F6+H6</f>
        <v>55</v>
      </c>
      <c r="J6" s="15" t="s">
        <v>9</v>
      </c>
    </row>
    <row r="7" spans="1:10" ht="30">
      <c r="A7" s="37" t="s">
        <v>88</v>
      </c>
      <c r="B7" s="38" t="s">
        <v>28</v>
      </c>
      <c r="C7" s="26">
        <f>12*5</f>
        <v>60</v>
      </c>
      <c r="D7" s="27" t="s">
        <v>18</v>
      </c>
      <c r="E7" s="38" t="s">
        <v>90</v>
      </c>
      <c r="F7" s="26">
        <v>7</v>
      </c>
      <c r="G7" s="7" t="s">
        <v>11</v>
      </c>
      <c r="H7" s="26">
        <v>0</v>
      </c>
      <c r="I7" s="28">
        <f>C7+F7+H7</f>
        <v>67</v>
      </c>
      <c r="J7" s="15" t="s">
        <v>129</v>
      </c>
    </row>
  </sheetData>
  <phoneticPr fontId="0" type="noConversion"/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opLeftCell="A4" zoomScale="90" zoomScaleNormal="90" workbookViewId="0">
      <selection sqref="A1:K22"/>
    </sheetView>
  </sheetViews>
  <sheetFormatPr defaultRowHeight="15"/>
  <cols>
    <col min="1" max="1" width="51.140625" style="67" customWidth="1"/>
    <col min="2" max="2" width="7.7109375" style="5" customWidth="1"/>
    <col min="3" max="3" width="36.42578125" style="39" customWidth="1"/>
    <col min="4" max="4" width="8.42578125" style="39" bestFit="1" customWidth="1"/>
    <col min="5" max="5" width="10.42578125" style="39" bestFit="1" customWidth="1"/>
    <col min="6" max="6" width="13" style="39" bestFit="1" customWidth="1"/>
    <col min="7" max="7" width="10.42578125" style="39" bestFit="1" customWidth="1"/>
    <col min="8" max="8" width="12.5703125" style="39" bestFit="1" customWidth="1"/>
    <col min="9" max="9" width="10.42578125" style="39" bestFit="1" customWidth="1"/>
    <col min="10" max="10" width="11" style="39" bestFit="1" customWidth="1"/>
    <col min="11" max="11" width="20" style="5" bestFit="1" customWidth="1"/>
    <col min="12" max="16384" width="9.140625" style="5"/>
  </cols>
  <sheetData>
    <row r="1" spans="1:11" ht="45">
      <c r="A1" s="68" t="s">
        <v>0</v>
      </c>
      <c r="B1" s="69" t="s">
        <v>5</v>
      </c>
      <c r="C1" s="41" t="s">
        <v>68</v>
      </c>
      <c r="D1" s="41" t="s">
        <v>1</v>
      </c>
      <c r="E1" s="42" t="s">
        <v>134</v>
      </c>
      <c r="F1" s="40" t="s">
        <v>2</v>
      </c>
      <c r="G1" s="42" t="s">
        <v>138</v>
      </c>
      <c r="H1" s="40" t="s">
        <v>3</v>
      </c>
      <c r="I1" s="42" t="s">
        <v>136</v>
      </c>
      <c r="J1" s="42" t="s">
        <v>137</v>
      </c>
      <c r="K1" s="42" t="s">
        <v>4</v>
      </c>
    </row>
    <row r="2" spans="1:11">
      <c r="A2" s="43" t="s">
        <v>154</v>
      </c>
      <c r="B2" s="44"/>
      <c r="C2" s="2" t="s">
        <v>151</v>
      </c>
      <c r="D2" s="7" t="s">
        <v>18</v>
      </c>
      <c r="E2" s="45">
        <v>30</v>
      </c>
      <c r="F2" s="45" t="s">
        <v>11</v>
      </c>
      <c r="G2" s="17">
        <v>0</v>
      </c>
      <c r="H2" s="46" t="s">
        <v>152</v>
      </c>
      <c r="I2" s="46">
        <v>0</v>
      </c>
      <c r="J2" s="46">
        <f>SUM(E2+G2+I2)</f>
        <v>30</v>
      </c>
      <c r="K2" s="47" t="s">
        <v>8</v>
      </c>
    </row>
    <row r="3" spans="1:11" ht="60">
      <c r="A3" s="48" t="s">
        <v>83</v>
      </c>
      <c r="B3" s="14"/>
      <c r="C3" s="47" t="s">
        <v>70</v>
      </c>
      <c r="D3" s="49" t="s">
        <v>18</v>
      </c>
      <c r="E3" s="50">
        <f>9+6+5+6+5</f>
        <v>31</v>
      </c>
      <c r="F3" s="51" t="s">
        <v>11</v>
      </c>
      <c r="G3" s="50">
        <v>0</v>
      </c>
      <c r="H3" s="51" t="s">
        <v>11</v>
      </c>
      <c r="I3" s="50">
        <v>0</v>
      </c>
      <c r="J3" s="52">
        <f>E3+G3+I3</f>
        <v>31</v>
      </c>
      <c r="K3" s="17" t="s">
        <v>15</v>
      </c>
    </row>
    <row r="4" spans="1:11">
      <c r="A4" s="53" t="s">
        <v>64</v>
      </c>
      <c r="B4" s="2" t="s">
        <v>22</v>
      </c>
      <c r="C4" s="2" t="s">
        <v>23</v>
      </c>
      <c r="D4" s="2" t="s">
        <v>18</v>
      </c>
      <c r="E4" s="54">
        <v>33</v>
      </c>
      <c r="F4" s="2" t="s">
        <v>23</v>
      </c>
      <c r="G4" s="54">
        <v>0</v>
      </c>
      <c r="H4" s="2" t="s">
        <v>11</v>
      </c>
      <c r="I4" s="54">
        <v>0</v>
      </c>
      <c r="J4" s="55">
        <f>E4+G4+I4</f>
        <v>33</v>
      </c>
      <c r="K4" s="9" t="s">
        <v>20</v>
      </c>
    </row>
    <row r="5" spans="1:11">
      <c r="A5" s="56" t="s">
        <v>147</v>
      </c>
      <c r="B5" s="9"/>
      <c r="C5" s="9" t="s">
        <v>148</v>
      </c>
      <c r="D5" s="9" t="s">
        <v>18</v>
      </c>
      <c r="E5" s="50">
        <v>60</v>
      </c>
      <c r="F5" s="9" t="s">
        <v>172</v>
      </c>
      <c r="G5" s="50">
        <v>5.3</v>
      </c>
      <c r="H5" s="9" t="s">
        <v>11</v>
      </c>
      <c r="I5" s="50">
        <v>0</v>
      </c>
      <c r="J5" s="52">
        <f>E5+G5+I5</f>
        <v>65.3</v>
      </c>
      <c r="K5" s="2" t="s">
        <v>20</v>
      </c>
    </row>
    <row r="6" spans="1:11" ht="30">
      <c r="A6" s="43" t="s">
        <v>74</v>
      </c>
      <c r="B6" s="57"/>
      <c r="C6" s="17" t="s">
        <v>77</v>
      </c>
      <c r="D6" s="2" t="s">
        <v>18</v>
      </c>
      <c r="E6" s="54">
        <v>58.45</v>
      </c>
      <c r="F6" s="7" t="s">
        <v>79</v>
      </c>
      <c r="G6" s="54">
        <v>4.45</v>
      </c>
      <c r="H6" s="45" t="s">
        <v>11</v>
      </c>
      <c r="I6" s="54">
        <v>0</v>
      </c>
      <c r="J6" s="55">
        <v>63.3</v>
      </c>
      <c r="K6" s="47" t="s">
        <v>19</v>
      </c>
    </row>
    <row r="7" spans="1:11">
      <c r="A7" s="48" t="s">
        <v>75</v>
      </c>
      <c r="B7" s="14"/>
      <c r="C7" s="9" t="s">
        <v>78</v>
      </c>
      <c r="D7" s="9" t="s">
        <v>18</v>
      </c>
      <c r="E7" s="50">
        <f>13*5</f>
        <v>65</v>
      </c>
      <c r="F7" s="9" t="s">
        <v>78</v>
      </c>
      <c r="G7" s="50">
        <v>13</v>
      </c>
      <c r="H7" s="9" t="s">
        <v>78</v>
      </c>
      <c r="I7" s="50">
        <v>13</v>
      </c>
      <c r="J7" s="52">
        <f t="shared" ref="J7:J22" si="0">E7+G7+I7</f>
        <v>91</v>
      </c>
      <c r="K7" s="2" t="s">
        <v>20</v>
      </c>
    </row>
    <row r="8" spans="1:11">
      <c r="A8" s="58" t="s">
        <v>80</v>
      </c>
      <c r="B8" s="57"/>
      <c r="C8" s="2" t="s">
        <v>78</v>
      </c>
      <c r="D8" s="2" t="s">
        <v>18</v>
      </c>
      <c r="E8" s="54">
        <v>65</v>
      </c>
      <c r="F8" s="2" t="s">
        <v>78</v>
      </c>
      <c r="G8" s="54">
        <v>13</v>
      </c>
      <c r="H8" s="2" t="s">
        <v>78</v>
      </c>
      <c r="I8" s="54">
        <v>13</v>
      </c>
      <c r="J8" s="55">
        <f t="shared" si="0"/>
        <v>91</v>
      </c>
      <c r="K8" s="9" t="s">
        <v>21</v>
      </c>
    </row>
    <row r="9" spans="1:11">
      <c r="A9" s="6" t="s">
        <v>131</v>
      </c>
      <c r="B9" s="9" t="s">
        <v>22</v>
      </c>
      <c r="C9" s="9" t="s">
        <v>173</v>
      </c>
      <c r="D9" s="9" t="s">
        <v>18</v>
      </c>
      <c r="E9" s="9">
        <v>65</v>
      </c>
      <c r="F9" s="9" t="s">
        <v>173</v>
      </c>
      <c r="G9" s="9">
        <v>13</v>
      </c>
      <c r="H9" s="9" t="s">
        <v>173</v>
      </c>
      <c r="I9" s="9">
        <v>13</v>
      </c>
      <c r="J9" s="9">
        <f t="shared" si="0"/>
        <v>91</v>
      </c>
      <c r="K9" s="9" t="s">
        <v>21</v>
      </c>
    </row>
    <row r="10" spans="1:11">
      <c r="A10" s="48" t="s">
        <v>155</v>
      </c>
      <c r="B10" s="59"/>
      <c r="C10" s="60" t="s">
        <v>156</v>
      </c>
      <c r="D10" s="9" t="s">
        <v>18</v>
      </c>
      <c r="E10" s="61">
        <v>57.3</v>
      </c>
      <c r="F10" s="9" t="s">
        <v>11</v>
      </c>
      <c r="G10" s="9">
        <v>0</v>
      </c>
      <c r="H10" s="51" t="s">
        <v>11</v>
      </c>
      <c r="I10" s="9">
        <v>0</v>
      </c>
      <c r="J10" s="52">
        <f t="shared" si="0"/>
        <v>57.3</v>
      </c>
      <c r="K10" s="2" t="s">
        <v>21</v>
      </c>
    </row>
    <row r="11" spans="1:11">
      <c r="A11" s="43" t="s">
        <v>157</v>
      </c>
      <c r="B11" s="62"/>
      <c r="C11" s="63" t="s">
        <v>158</v>
      </c>
      <c r="D11" s="2" t="s">
        <v>18</v>
      </c>
      <c r="E11" s="64">
        <v>27.3</v>
      </c>
      <c r="F11" s="2" t="s">
        <v>159</v>
      </c>
      <c r="G11" s="2">
        <v>5</v>
      </c>
      <c r="H11" s="2" t="s">
        <v>11</v>
      </c>
      <c r="I11" s="62"/>
      <c r="J11" s="55">
        <f t="shared" si="0"/>
        <v>32.299999999999997</v>
      </c>
      <c r="K11" s="9" t="s">
        <v>115</v>
      </c>
    </row>
    <row r="12" spans="1:11" ht="45">
      <c r="A12" s="48" t="s">
        <v>67</v>
      </c>
      <c r="B12" s="14"/>
      <c r="C12" s="9" t="s">
        <v>28</v>
      </c>
      <c r="D12" s="9" t="s">
        <v>18</v>
      </c>
      <c r="E12" s="50">
        <f>12*5</f>
        <v>60</v>
      </c>
      <c r="F12" s="51" t="s">
        <v>69</v>
      </c>
      <c r="G12" s="50">
        <v>5.3</v>
      </c>
      <c r="H12" s="51" t="s">
        <v>11</v>
      </c>
      <c r="I12" s="50">
        <v>0</v>
      </c>
      <c r="J12" s="52">
        <f t="shared" si="0"/>
        <v>65.3</v>
      </c>
      <c r="K12" s="17" t="s">
        <v>214</v>
      </c>
    </row>
    <row r="13" spans="1:11" s="4" customFormat="1">
      <c r="A13" s="53" t="s">
        <v>174</v>
      </c>
      <c r="B13" s="65"/>
      <c r="C13" s="2" t="s">
        <v>150</v>
      </c>
      <c r="D13" s="2" t="s">
        <v>18</v>
      </c>
      <c r="E13" s="2">
        <v>60</v>
      </c>
      <c r="F13" s="2" t="s">
        <v>69</v>
      </c>
      <c r="G13" s="66">
        <v>5.3</v>
      </c>
      <c r="H13" s="2" t="s">
        <v>11</v>
      </c>
      <c r="I13" s="54"/>
      <c r="J13" s="55">
        <f t="shared" si="0"/>
        <v>65.3</v>
      </c>
      <c r="K13" s="9" t="s">
        <v>21</v>
      </c>
    </row>
    <row r="14" spans="1:11" ht="60">
      <c r="A14" s="48" t="s">
        <v>84</v>
      </c>
      <c r="B14" s="14"/>
      <c r="C14" s="51" t="s">
        <v>50</v>
      </c>
      <c r="D14" s="9" t="s">
        <v>18</v>
      </c>
      <c r="E14" s="50">
        <v>40</v>
      </c>
      <c r="F14" s="51" t="s">
        <v>11</v>
      </c>
      <c r="G14" s="50">
        <v>0</v>
      </c>
      <c r="H14" s="51" t="s">
        <v>11</v>
      </c>
      <c r="I14" s="50">
        <v>0</v>
      </c>
      <c r="J14" s="52">
        <f t="shared" si="0"/>
        <v>40</v>
      </c>
      <c r="K14" s="17" t="s">
        <v>14</v>
      </c>
    </row>
    <row r="15" spans="1:11">
      <c r="A15" s="43" t="s">
        <v>65</v>
      </c>
      <c r="B15" s="57"/>
      <c r="C15" s="2" t="s">
        <v>28</v>
      </c>
      <c r="D15" s="2" t="s">
        <v>18</v>
      </c>
      <c r="E15" s="54">
        <v>60</v>
      </c>
      <c r="F15" s="45" t="s">
        <v>69</v>
      </c>
      <c r="G15" s="54">
        <v>5.3</v>
      </c>
      <c r="H15" s="45" t="s">
        <v>11</v>
      </c>
      <c r="I15" s="54">
        <v>0</v>
      </c>
      <c r="J15" s="55">
        <f t="shared" si="0"/>
        <v>65.3</v>
      </c>
      <c r="K15" s="9" t="s">
        <v>13</v>
      </c>
    </row>
    <row r="16" spans="1:11">
      <c r="A16" s="6" t="s">
        <v>66</v>
      </c>
      <c r="B16" s="9"/>
      <c r="C16" s="9" t="s">
        <v>148</v>
      </c>
      <c r="D16" s="9" t="s">
        <v>18</v>
      </c>
      <c r="E16" s="50">
        <v>60</v>
      </c>
      <c r="F16" s="51" t="s">
        <v>69</v>
      </c>
      <c r="G16" s="50">
        <v>5.3</v>
      </c>
      <c r="H16" s="9" t="s">
        <v>11</v>
      </c>
      <c r="I16" s="50">
        <v>0</v>
      </c>
      <c r="J16" s="52">
        <f t="shared" si="0"/>
        <v>65.3</v>
      </c>
      <c r="K16" s="2" t="s">
        <v>13</v>
      </c>
    </row>
    <row r="17" spans="1:11">
      <c r="A17" s="43" t="s">
        <v>82</v>
      </c>
      <c r="B17" s="57"/>
      <c r="C17" s="2" t="s">
        <v>28</v>
      </c>
      <c r="D17" s="2" t="s">
        <v>18</v>
      </c>
      <c r="E17" s="54">
        <v>60</v>
      </c>
      <c r="F17" s="45" t="s">
        <v>69</v>
      </c>
      <c r="G17" s="54">
        <v>5.3</v>
      </c>
      <c r="H17" s="45" t="s">
        <v>11</v>
      </c>
      <c r="I17" s="54">
        <v>0</v>
      </c>
      <c r="J17" s="55">
        <f t="shared" si="0"/>
        <v>65.3</v>
      </c>
      <c r="K17" s="9" t="s">
        <v>12</v>
      </c>
    </row>
    <row r="18" spans="1:11">
      <c r="A18" s="48" t="s">
        <v>73</v>
      </c>
      <c r="B18" s="14"/>
      <c r="C18" s="9" t="s">
        <v>72</v>
      </c>
      <c r="D18" s="9" t="s">
        <v>18</v>
      </c>
      <c r="E18" s="50">
        <v>55</v>
      </c>
      <c r="F18" s="51" t="s">
        <v>11</v>
      </c>
      <c r="G18" s="50">
        <v>0</v>
      </c>
      <c r="H18" s="51" t="s">
        <v>11</v>
      </c>
      <c r="I18" s="50">
        <v>0</v>
      </c>
      <c r="J18" s="52">
        <f t="shared" si="0"/>
        <v>55</v>
      </c>
      <c r="K18" s="2" t="s">
        <v>13</v>
      </c>
    </row>
    <row r="19" spans="1:11" ht="45">
      <c r="A19" s="43" t="s">
        <v>124</v>
      </c>
      <c r="B19" s="57"/>
      <c r="C19" s="17" t="s">
        <v>71</v>
      </c>
      <c r="D19" s="2" t="s">
        <v>18</v>
      </c>
      <c r="E19" s="54">
        <v>49</v>
      </c>
      <c r="F19" s="45" t="s">
        <v>58</v>
      </c>
      <c r="G19" s="54">
        <v>6</v>
      </c>
      <c r="H19" s="45" t="s">
        <v>11</v>
      </c>
      <c r="I19" s="54">
        <v>0</v>
      </c>
      <c r="J19" s="55">
        <f t="shared" si="0"/>
        <v>55</v>
      </c>
      <c r="K19" s="47" t="s">
        <v>16</v>
      </c>
    </row>
    <row r="20" spans="1:11" ht="60">
      <c r="A20" s="48" t="s">
        <v>125</v>
      </c>
      <c r="B20" s="14"/>
      <c r="C20" s="9" t="s">
        <v>76</v>
      </c>
      <c r="D20" s="9" t="s">
        <v>18</v>
      </c>
      <c r="E20" s="50">
        <v>33</v>
      </c>
      <c r="F20" s="9" t="s">
        <v>76</v>
      </c>
      <c r="G20" s="50">
        <v>5.3</v>
      </c>
      <c r="H20" s="51" t="s">
        <v>11</v>
      </c>
      <c r="I20" s="50">
        <v>0</v>
      </c>
      <c r="J20" s="52">
        <f t="shared" si="0"/>
        <v>38.299999999999997</v>
      </c>
      <c r="K20" s="17" t="s">
        <v>17</v>
      </c>
    </row>
    <row r="21" spans="1:11">
      <c r="A21" s="43" t="s">
        <v>81</v>
      </c>
      <c r="B21" s="57"/>
      <c r="C21" s="2" t="s">
        <v>28</v>
      </c>
      <c r="D21" s="2" t="s">
        <v>18</v>
      </c>
      <c r="E21" s="54">
        <f>12*5</f>
        <v>60</v>
      </c>
      <c r="F21" s="45" t="s">
        <v>50</v>
      </c>
      <c r="G21" s="54">
        <v>6</v>
      </c>
      <c r="H21" s="45" t="s">
        <v>11</v>
      </c>
      <c r="I21" s="54">
        <v>0</v>
      </c>
      <c r="J21" s="55">
        <f t="shared" si="0"/>
        <v>66</v>
      </c>
      <c r="K21" s="9" t="s">
        <v>12</v>
      </c>
    </row>
    <row r="22" spans="1:11">
      <c r="A22" s="48" t="s">
        <v>149</v>
      </c>
      <c r="B22" s="14" t="s">
        <v>22</v>
      </c>
      <c r="C22" s="9" t="s">
        <v>175</v>
      </c>
      <c r="D22" s="9" t="s">
        <v>18</v>
      </c>
      <c r="E22" s="50">
        <v>125</v>
      </c>
      <c r="F22" s="9" t="s">
        <v>175</v>
      </c>
      <c r="G22" s="50">
        <v>25</v>
      </c>
      <c r="H22" s="9" t="s">
        <v>175</v>
      </c>
      <c r="I22" s="50">
        <v>25</v>
      </c>
      <c r="J22" s="52">
        <f t="shared" si="0"/>
        <v>175</v>
      </c>
      <c r="K22" s="2" t="s">
        <v>153</v>
      </c>
    </row>
  </sheetData>
  <phoneticPr fontId="0" type="noConversion"/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Normal="100" workbookViewId="0">
      <selection sqref="A1:J14"/>
    </sheetView>
  </sheetViews>
  <sheetFormatPr defaultRowHeight="15"/>
  <cols>
    <col min="1" max="1" width="58.85546875" style="67" bestFit="1" customWidth="1"/>
    <col min="2" max="2" width="28.5703125" style="39" bestFit="1" customWidth="1"/>
    <col min="3" max="3" width="11.5703125" style="39" customWidth="1"/>
    <col min="4" max="4" width="10.28515625" style="39" bestFit="1" customWidth="1"/>
    <col min="5" max="5" width="11.7109375" style="39" bestFit="1" customWidth="1"/>
    <col min="6" max="6" width="10.28515625" style="39" bestFit="1" customWidth="1"/>
    <col min="7" max="7" width="10.85546875" style="39" bestFit="1" customWidth="1"/>
    <col min="8" max="8" width="10.28515625" style="39" bestFit="1" customWidth="1"/>
    <col min="9" max="9" width="11" style="20" customWidth="1"/>
    <col min="10" max="10" width="19.85546875" style="5" bestFit="1" customWidth="1"/>
    <col min="11" max="16384" width="9.140625" style="5"/>
  </cols>
  <sheetData>
    <row r="1" spans="1:10" ht="45">
      <c r="A1" s="87" t="s">
        <v>0</v>
      </c>
      <c r="B1" s="41" t="s">
        <v>33</v>
      </c>
      <c r="C1" s="88" t="s">
        <v>1</v>
      </c>
      <c r="D1" s="42" t="s">
        <v>139</v>
      </c>
      <c r="E1" s="41" t="s">
        <v>2</v>
      </c>
      <c r="F1" s="42" t="s">
        <v>138</v>
      </c>
      <c r="G1" s="88" t="s">
        <v>3</v>
      </c>
      <c r="H1" s="42" t="s">
        <v>136</v>
      </c>
      <c r="I1" s="23" t="s">
        <v>137</v>
      </c>
      <c r="J1" s="42" t="s">
        <v>4</v>
      </c>
    </row>
    <row r="2" spans="1:10">
      <c r="A2" s="70" t="s">
        <v>38</v>
      </c>
      <c r="B2" s="2" t="s">
        <v>50</v>
      </c>
      <c r="C2" s="2" t="s">
        <v>18</v>
      </c>
      <c r="D2" s="45">
        <v>30</v>
      </c>
      <c r="E2" s="3" t="s">
        <v>50</v>
      </c>
      <c r="F2" s="45">
        <v>6</v>
      </c>
      <c r="G2" s="45" t="s">
        <v>11</v>
      </c>
      <c r="H2" s="45">
        <v>0</v>
      </c>
      <c r="I2" s="71">
        <f>D2+F2+H2</f>
        <v>36</v>
      </c>
      <c r="J2" s="72" t="s">
        <v>8</v>
      </c>
    </row>
    <row r="3" spans="1:10">
      <c r="A3" s="1" t="s">
        <v>57</v>
      </c>
      <c r="B3" s="17" t="s">
        <v>51</v>
      </c>
      <c r="C3" s="2" t="s">
        <v>18</v>
      </c>
      <c r="D3" s="45">
        <v>60</v>
      </c>
      <c r="E3" s="3" t="s">
        <v>50</v>
      </c>
      <c r="F3" s="45">
        <v>6</v>
      </c>
      <c r="G3" s="45" t="s">
        <v>11</v>
      </c>
      <c r="H3" s="45">
        <v>0</v>
      </c>
      <c r="I3" s="71">
        <f>D3+F3+H3</f>
        <v>66</v>
      </c>
      <c r="J3" s="73" t="s">
        <v>24</v>
      </c>
    </row>
    <row r="4" spans="1:10" ht="30">
      <c r="A4" s="1" t="s">
        <v>39</v>
      </c>
      <c r="B4" s="2" t="s">
        <v>52</v>
      </c>
      <c r="C4" s="2" t="s">
        <v>18</v>
      </c>
      <c r="D4" s="45">
        <v>63.45</v>
      </c>
      <c r="E4" s="3" t="s">
        <v>59</v>
      </c>
      <c r="F4" s="45">
        <v>6.15</v>
      </c>
      <c r="G4" s="45" t="s">
        <v>11</v>
      </c>
      <c r="H4" s="45">
        <v>0</v>
      </c>
      <c r="I4" s="71">
        <v>70</v>
      </c>
      <c r="J4" s="72" t="s">
        <v>24</v>
      </c>
    </row>
    <row r="5" spans="1:10" ht="30">
      <c r="A5" s="1" t="s">
        <v>45</v>
      </c>
      <c r="B5" s="17" t="s">
        <v>53</v>
      </c>
      <c r="C5" s="2" t="s">
        <v>18</v>
      </c>
      <c r="D5" s="45">
        <v>55</v>
      </c>
      <c r="E5" s="45" t="s">
        <v>11</v>
      </c>
      <c r="F5" s="45">
        <v>0</v>
      </c>
      <c r="G5" s="45" t="s">
        <v>11</v>
      </c>
      <c r="H5" s="45">
        <v>0</v>
      </c>
      <c r="I5" s="71">
        <f t="shared" ref="I5:I14" si="0">D5+F5+H5</f>
        <v>55</v>
      </c>
      <c r="J5" s="73" t="s">
        <v>24</v>
      </c>
    </row>
    <row r="6" spans="1:10" ht="60">
      <c r="A6" s="74" t="s">
        <v>44</v>
      </c>
      <c r="B6" s="17" t="s">
        <v>61</v>
      </c>
      <c r="C6" s="2" t="s">
        <v>18</v>
      </c>
      <c r="D6" s="45">
        <v>48.3</v>
      </c>
      <c r="E6" s="75" t="s">
        <v>58</v>
      </c>
      <c r="F6" s="45">
        <v>6</v>
      </c>
      <c r="G6" s="45" t="s">
        <v>11</v>
      </c>
      <c r="H6" s="45">
        <v>0</v>
      </c>
      <c r="I6" s="71">
        <f t="shared" si="0"/>
        <v>54.3</v>
      </c>
      <c r="J6" s="73" t="s">
        <v>24</v>
      </c>
    </row>
    <row r="7" spans="1:10">
      <c r="A7" s="74" t="s">
        <v>26</v>
      </c>
      <c r="B7" s="17" t="s">
        <v>27</v>
      </c>
      <c r="C7" s="2" t="s">
        <v>18</v>
      </c>
      <c r="D7" s="45">
        <v>27.3</v>
      </c>
      <c r="E7" s="75" t="s">
        <v>166</v>
      </c>
      <c r="F7" s="45">
        <v>5</v>
      </c>
      <c r="G7" s="45" t="s">
        <v>11</v>
      </c>
      <c r="H7" s="45">
        <v>0</v>
      </c>
      <c r="I7" s="71">
        <f t="shared" si="0"/>
        <v>32.299999999999997</v>
      </c>
      <c r="J7" s="72" t="s">
        <v>8</v>
      </c>
    </row>
    <row r="8" spans="1:10" ht="30">
      <c r="A8" s="74" t="s">
        <v>43</v>
      </c>
      <c r="B8" s="76" t="s">
        <v>54</v>
      </c>
      <c r="C8" s="76" t="s">
        <v>18</v>
      </c>
      <c r="D8" s="77">
        <v>51.15</v>
      </c>
      <c r="E8" s="77" t="s">
        <v>11</v>
      </c>
      <c r="F8" s="77">
        <v>0</v>
      </c>
      <c r="G8" s="77" t="s">
        <v>11</v>
      </c>
      <c r="H8" s="77">
        <v>0</v>
      </c>
      <c r="I8" s="71">
        <f t="shared" si="0"/>
        <v>51.15</v>
      </c>
      <c r="J8" s="73" t="s">
        <v>24</v>
      </c>
    </row>
    <row r="9" spans="1:10" ht="30">
      <c r="A9" s="1" t="s">
        <v>122</v>
      </c>
      <c r="B9" s="17" t="s">
        <v>55</v>
      </c>
      <c r="C9" s="77" t="s">
        <v>18</v>
      </c>
      <c r="D9" s="77">
        <v>97.3</v>
      </c>
      <c r="E9" s="17" t="s">
        <v>46</v>
      </c>
      <c r="F9" s="77">
        <v>19.3</v>
      </c>
      <c r="G9" s="17" t="s">
        <v>46</v>
      </c>
      <c r="H9" s="77">
        <v>19.3</v>
      </c>
      <c r="I9" s="78">
        <v>136.30000000000001</v>
      </c>
      <c r="J9" s="72" t="s">
        <v>47</v>
      </c>
    </row>
    <row r="10" spans="1:10" ht="30">
      <c r="A10" s="1" t="s">
        <v>123</v>
      </c>
      <c r="B10" s="17" t="s">
        <v>56</v>
      </c>
      <c r="C10" s="2" t="s">
        <v>18</v>
      </c>
      <c r="D10" s="2">
        <v>65</v>
      </c>
      <c r="E10" s="2" t="s">
        <v>11</v>
      </c>
      <c r="F10" s="2">
        <v>0</v>
      </c>
      <c r="G10" s="2" t="s">
        <v>11</v>
      </c>
      <c r="H10" s="2">
        <v>0</v>
      </c>
      <c r="I10" s="71">
        <f t="shared" si="0"/>
        <v>65</v>
      </c>
      <c r="J10" s="72" t="s">
        <v>48</v>
      </c>
    </row>
    <row r="11" spans="1:10" ht="31.5">
      <c r="A11" s="74" t="s">
        <v>41</v>
      </c>
      <c r="B11" s="79" t="s">
        <v>60</v>
      </c>
      <c r="C11" s="80" t="s">
        <v>49</v>
      </c>
      <c r="D11" s="77">
        <v>4</v>
      </c>
      <c r="E11" s="77" t="s">
        <v>11</v>
      </c>
      <c r="F11" s="77">
        <v>0</v>
      </c>
      <c r="G11" s="77" t="s">
        <v>11</v>
      </c>
      <c r="H11" s="77">
        <v>0</v>
      </c>
      <c r="I11" s="71">
        <f t="shared" si="0"/>
        <v>4</v>
      </c>
      <c r="J11" s="81" t="s">
        <v>25</v>
      </c>
    </row>
    <row r="12" spans="1:10">
      <c r="A12" s="82" t="s">
        <v>184</v>
      </c>
      <c r="B12" s="83" t="s">
        <v>28</v>
      </c>
      <c r="C12" s="84" t="s">
        <v>185</v>
      </c>
      <c r="D12" s="77">
        <v>60</v>
      </c>
      <c r="E12" s="85" t="s">
        <v>50</v>
      </c>
      <c r="F12" s="77">
        <v>6</v>
      </c>
      <c r="G12" s="77" t="s">
        <v>11</v>
      </c>
      <c r="H12" s="77">
        <v>0</v>
      </c>
      <c r="I12" s="71">
        <f t="shared" si="0"/>
        <v>66</v>
      </c>
      <c r="J12" s="72" t="s">
        <v>48</v>
      </c>
    </row>
    <row r="13" spans="1:10" ht="30">
      <c r="A13" s="74" t="s">
        <v>40</v>
      </c>
      <c r="B13" s="79" t="s">
        <v>62</v>
      </c>
      <c r="C13" s="76" t="s">
        <v>18</v>
      </c>
      <c r="D13" s="77">
        <v>55.3</v>
      </c>
      <c r="E13" s="77" t="s">
        <v>11</v>
      </c>
      <c r="F13" s="77">
        <v>0</v>
      </c>
      <c r="G13" s="77" t="s">
        <v>11</v>
      </c>
      <c r="H13" s="77">
        <v>0</v>
      </c>
      <c r="I13" s="78">
        <v>55.3</v>
      </c>
      <c r="J13" s="73" t="s">
        <v>24</v>
      </c>
    </row>
    <row r="14" spans="1:10" ht="30">
      <c r="A14" s="1" t="s">
        <v>42</v>
      </c>
      <c r="B14" s="17" t="s">
        <v>63</v>
      </c>
      <c r="C14" s="2" t="s">
        <v>18</v>
      </c>
      <c r="D14" s="2">
        <v>57</v>
      </c>
      <c r="E14" s="45" t="s">
        <v>11</v>
      </c>
      <c r="F14" s="45">
        <v>0</v>
      </c>
      <c r="G14" s="2" t="s">
        <v>11</v>
      </c>
      <c r="H14" s="2">
        <v>0</v>
      </c>
      <c r="I14" s="86">
        <f t="shared" si="0"/>
        <v>57</v>
      </c>
      <c r="J14" s="73" t="s">
        <v>24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80" zoomScaleNormal="80" workbookViewId="0">
      <selection sqref="A1:K8"/>
    </sheetView>
  </sheetViews>
  <sheetFormatPr defaultRowHeight="15"/>
  <cols>
    <col min="1" max="1" width="65.85546875" style="97" bestFit="1" customWidth="1"/>
    <col min="2" max="2" width="11.42578125" style="19" bestFit="1" customWidth="1"/>
    <col min="3" max="3" width="28.85546875" style="19" bestFit="1" customWidth="1"/>
    <col min="4" max="4" width="8.42578125" style="19" bestFit="1" customWidth="1"/>
    <col min="5" max="5" width="13.5703125" style="19" bestFit="1" customWidth="1"/>
    <col min="6" max="6" width="22.28515625" style="19" bestFit="1" customWidth="1"/>
    <col min="7" max="7" width="13.85546875" style="19" bestFit="1" customWidth="1"/>
    <col min="8" max="8" width="14.42578125" style="19" bestFit="1" customWidth="1"/>
    <col min="9" max="9" width="15" style="19" bestFit="1" customWidth="1"/>
    <col min="10" max="10" width="14.42578125" style="20" bestFit="1" customWidth="1"/>
    <col min="11" max="11" width="21.28515625" style="19" bestFit="1" customWidth="1"/>
    <col min="12" max="16384" width="9.140625" style="5"/>
  </cols>
  <sheetData>
    <row r="1" spans="1:11" ht="30">
      <c r="A1" s="98" t="s">
        <v>0</v>
      </c>
      <c r="B1" s="99" t="s">
        <v>5</v>
      </c>
      <c r="C1" s="22" t="s">
        <v>33</v>
      </c>
      <c r="D1" s="23" t="s">
        <v>1</v>
      </c>
      <c r="E1" s="23" t="s">
        <v>139</v>
      </c>
      <c r="F1" s="22" t="s">
        <v>2</v>
      </c>
      <c r="G1" s="23" t="s">
        <v>140</v>
      </c>
      <c r="H1" s="100" t="s">
        <v>3</v>
      </c>
      <c r="I1" s="23" t="s">
        <v>141</v>
      </c>
      <c r="J1" s="23" t="s">
        <v>142</v>
      </c>
      <c r="K1" s="23" t="s">
        <v>4</v>
      </c>
    </row>
    <row r="2" spans="1:11">
      <c r="A2" s="14" t="s">
        <v>121</v>
      </c>
      <c r="B2" s="2"/>
      <c r="C2" s="9" t="s">
        <v>127</v>
      </c>
      <c r="D2" s="9" t="s">
        <v>18</v>
      </c>
      <c r="E2" s="9">
        <v>62.3</v>
      </c>
      <c r="F2" s="9" t="s">
        <v>127</v>
      </c>
      <c r="G2" s="9">
        <v>12.3</v>
      </c>
      <c r="H2" s="9" t="s">
        <v>127</v>
      </c>
      <c r="I2" s="9">
        <v>12.3</v>
      </c>
      <c r="J2" s="12">
        <v>87.3</v>
      </c>
      <c r="K2" s="47" t="s">
        <v>128</v>
      </c>
    </row>
    <row r="3" spans="1:11" ht="45">
      <c r="A3" s="89" t="s">
        <v>177</v>
      </c>
      <c r="B3" s="2"/>
      <c r="C3" s="9" t="s">
        <v>178</v>
      </c>
      <c r="D3" s="9" t="s">
        <v>179</v>
      </c>
      <c r="E3" s="51">
        <v>60</v>
      </c>
      <c r="F3" s="47" t="s">
        <v>180</v>
      </c>
      <c r="G3" s="51">
        <v>0</v>
      </c>
      <c r="H3" s="51"/>
      <c r="I3" s="47">
        <v>0</v>
      </c>
      <c r="J3" s="12">
        <f t="shared" ref="J3:J8" si="0">SUM(E3+G3+I3)</f>
        <v>60</v>
      </c>
      <c r="K3" s="47"/>
    </row>
    <row r="4" spans="1:11" ht="30">
      <c r="A4" s="90" t="s">
        <v>132</v>
      </c>
      <c r="B4" s="17" t="s">
        <v>22</v>
      </c>
      <c r="C4" s="91" t="s">
        <v>169</v>
      </c>
      <c r="D4" s="47" t="s">
        <v>18</v>
      </c>
      <c r="E4" s="92">
        <v>60</v>
      </c>
      <c r="F4" s="91" t="s">
        <v>169</v>
      </c>
      <c r="G4" s="3">
        <v>12</v>
      </c>
      <c r="H4" s="3" t="s">
        <v>181</v>
      </c>
      <c r="I4" s="3">
        <v>12</v>
      </c>
      <c r="J4" s="12">
        <f t="shared" si="0"/>
        <v>84</v>
      </c>
      <c r="K4" s="47" t="s">
        <v>128</v>
      </c>
    </row>
    <row r="5" spans="1:11">
      <c r="A5" s="57" t="s">
        <v>118</v>
      </c>
      <c r="B5" s="93"/>
      <c r="C5" s="2" t="s">
        <v>112</v>
      </c>
      <c r="D5" s="2" t="s">
        <v>18</v>
      </c>
      <c r="E5" s="45">
        <v>33.450000000000003</v>
      </c>
      <c r="F5" s="45" t="s">
        <v>90</v>
      </c>
      <c r="G5" s="45">
        <v>7</v>
      </c>
      <c r="H5" s="45" t="s">
        <v>11</v>
      </c>
      <c r="I5" s="94">
        <v>0</v>
      </c>
      <c r="J5" s="12">
        <f t="shared" si="0"/>
        <v>40.450000000000003</v>
      </c>
      <c r="K5" s="95" t="s">
        <v>115</v>
      </c>
    </row>
    <row r="6" spans="1:11" ht="45">
      <c r="A6" s="1" t="s">
        <v>117</v>
      </c>
      <c r="B6" s="93"/>
      <c r="C6" s="2" t="s">
        <v>170</v>
      </c>
      <c r="D6" s="2" t="s">
        <v>18</v>
      </c>
      <c r="E6" s="45">
        <v>57.3</v>
      </c>
      <c r="F6" s="3" t="s">
        <v>113</v>
      </c>
      <c r="G6" s="3">
        <v>5.3</v>
      </c>
      <c r="H6" s="45" t="s">
        <v>11</v>
      </c>
      <c r="I6" s="45">
        <v>0</v>
      </c>
      <c r="J6" s="96">
        <v>63</v>
      </c>
      <c r="K6" s="17" t="s">
        <v>171</v>
      </c>
    </row>
    <row r="7" spans="1:11">
      <c r="A7" s="57" t="s">
        <v>119</v>
      </c>
      <c r="B7" s="93"/>
      <c r="C7" s="2" t="s">
        <v>90</v>
      </c>
      <c r="D7" s="2" t="s">
        <v>18</v>
      </c>
      <c r="E7" s="45">
        <v>35</v>
      </c>
      <c r="F7" s="45" t="s">
        <v>114</v>
      </c>
      <c r="G7" s="45">
        <v>6</v>
      </c>
      <c r="H7" s="45" t="s">
        <v>11</v>
      </c>
      <c r="I7" s="45">
        <v>0</v>
      </c>
      <c r="J7" s="12">
        <f t="shared" si="0"/>
        <v>41</v>
      </c>
      <c r="K7" s="17" t="s">
        <v>8</v>
      </c>
    </row>
    <row r="8" spans="1:11" ht="60">
      <c r="A8" s="57" t="s">
        <v>120</v>
      </c>
      <c r="B8" s="93"/>
      <c r="C8" s="17" t="s">
        <v>182</v>
      </c>
      <c r="D8" s="2" t="s">
        <v>18</v>
      </c>
      <c r="E8" s="45">
        <v>35.15</v>
      </c>
      <c r="F8" s="3" t="s">
        <v>183</v>
      </c>
      <c r="G8" s="45">
        <v>2.2999999999999998</v>
      </c>
      <c r="H8" s="45" t="s">
        <v>11</v>
      </c>
      <c r="I8" s="45">
        <v>0</v>
      </c>
      <c r="J8" s="12">
        <f t="shared" si="0"/>
        <v>37.449999999999996</v>
      </c>
      <c r="K8" s="17" t="s">
        <v>116</v>
      </c>
    </row>
  </sheetData>
  <phoneticPr fontId="0" type="noConversion"/>
  <pageMargins left="0.7" right="0.7" top="0.75" bottom="0.75" header="0.3" footer="0.3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110" zoomScaleNormal="110" workbookViewId="0">
      <pane xSplit="1" topLeftCell="B1" activePane="topRight" state="frozen"/>
      <selection activeCell="J5" sqref="J5"/>
      <selection pane="topRight" sqref="A1:K7"/>
    </sheetView>
  </sheetViews>
  <sheetFormatPr defaultRowHeight="15"/>
  <cols>
    <col min="1" max="1" width="35.42578125" style="104" bestFit="1" customWidth="1"/>
    <col min="2" max="2" width="9.140625" style="105"/>
    <col min="3" max="3" width="12" style="105" bestFit="1" customWidth="1"/>
    <col min="4" max="4" width="10.140625" style="105" customWidth="1"/>
    <col min="5" max="5" width="9.7109375" style="105" customWidth="1"/>
    <col min="6" max="6" width="17.5703125" style="105" customWidth="1"/>
    <col min="7" max="7" width="9.5703125" style="105" customWidth="1"/>
    <col min="8" max="8" width="12.140625" style="105" customWidth="1"/>
    <col min="9" max="9" width="10.7109375" style="105" customWidth="1"/>
    <col min="10" max="10" width="10.140625" style="106" customWidth="1"/>
    <col min="11" max="11" width="19.85546875" style="107" bestFit="1" customWidth="1"/>
    <col min="12" max="16384" width="9.140625" style="5"/>
  </cols>
  <sheetData>
    <row r="1" spans="1:11" ht="60">
      <c r="A1" s="108" t="s">
        <v>0</v>
      </c>
      <c r="B1" s="42" t="s">
        <v>32</v>
      </c>
      <c r="C1" s="42" t="s">
        <v>33</v>
      </c>
      <c r="D1" s="42" t="s">
        <v>1</v>
      </c>
      <c r="E1" s="42" t="s">
        <v>139</v>
      </c>
      <c r="F1" s="42" t="s">
        <v>2</v>
      </c>
      <c r="G1" s="42" t="s">
        <v>143</v>
      </c>
      <c r="H1" s="42" t="s">
        <v>3</v>
      </c>
      <c r="I1" s="42" t="s">
        <v>141</v>
      </c>
      <c r="J1" s="109" t="s">
        <v>142</v>
      </c>
      <c r="K1" s="42" t="s">
        <v>4</v>
      </c>
    </row>
    <row r="2" spans="1:11" ht="45">
      <c r="A2" s="58" t="s">
        <v>37</v>
      </c>
      <c r="B2" s="2"/>
      <c r="C2" s="63" t="s">
        <v>28</v>
      </c>
      <c r="D2" s="2" t="s">
        <v>18</v>
      </c>
      <c r="E2" s="2">
        <v>90</v>
      </c>
      <c r="F2" s="63" t="s">
        <v>28</v>
      </c>
      <c r="G2" s="63" t="s">
        <v>145</v>
      </c>
      <c r="H2" s="63" t="s">
        <v>28</v>
      </c>
      <c r="I2" s="63" t="s">
        <v>144</v>
      </c>
      <c r="J2" s="101">
        <f>I2+G2+E2</f>
        <v>120</v>
      </c>
      <c r="K2" s="43" t="s">
        <v>34</v>
      </c>
    </row>
    <row r="3" spans="1:11" ht="39.75" customHeight="1">
      <c r="A3" s="58" t="s">
        <v>36</v>
      </c>
      <c r="B3" s="2"/>
      <c r="C3" s="47" t="s">
        <v>29</v>
      </c>
      <c r="D3" s="2" t="s">
        <v>18</v>
      </c>
      <c r="E3" s="2">
        <v>32.299999999999997</v>
      </c>
      <c r="F3" s="2" t="s">
        <v>11</v>
      </c>
      <c r="G3" s="2">
        <v>0</v>
      </c>
      <c r="H3" s="2" t="s">
        <v>11</v>
      </c>
      <c r="I3" s="2">
        <v>0</v>
      </c>
      <c r="J3" s="101">
        <f>SUM(E3,G3, I3)</f>
        <v>32.299999999999997</v>
      </c>
      <c r="K3" s="43" t="s">
        <v>164</v>
      </c>
    </row>
    <row r="4" spans="1:11" ht="45" customHeight="1">
      <c r="A4" s="43" t="s">
        <v>130</v>
      </c>
      <c r="B4" s="43" t="s">
        <v>6</v>
      </c>
      <c r="C4" s="43" t="s">
        <v>146</v>
      </c>
      <c r="D4" s="43" t="s">
        <v>18</v>
      </c>
      <c r="E4" s="17">
        <v>62.3</v>
      </c>
      <c r="F4" s="17" t="s">
        <v>146</v>
      </c>
      <c r="G4" s="17">
        <v>12.3</v>
      </c>
      <c r="H4" s="43" t="s">
        <v>11</v>
      </c>
      <c r="I4" s="17">
        <v>0</v>
      </c>
      <c r="J4" s="17">
        <v>75</v>
      </c>
      <c r="K4" s="43" t="s">
        <v>24</v>
      </c>
    </row>
    <row r="5" spans="1:11" ht="45" customHeight="1">
      <c r="A5" s="58" t="s">
        <v>35</v>
      </c>
      <c r="B5" s="2"/>
      <c r="C5" s="2" t="s">
        <v>29</v>
      </c>
      <c r="D5" s="2" t="s">
        <v>18</v>
      </c>
      <c r="E5" s="2">
        <v>32.299999999999997</v>
      </c>
      <c r="F5" s="2" t="s">
        <v>11</v>
      </c>
      <c r="G5" s="2">
        <v>0</v>
      </c>
      <c r="H5" s="2" t="s">
        <v>11</v>
      </c>
      <c r="I5" s="2">
        <v>0</v>
      </c>
      <c r="J5" s="17">
        <f>SUM(E5,G5, I5)</f>
        <v>32.299999999999997</v>
      </c>
      <c r="K5" s="43" t="s">
        <v>126</v>
      </c>
    </row>
    <row r="6" spans="1:11" ht="45" customHeight="1">
      <c r="A6" s="58" t="s">
        <v>111</v>
      </c>
      <c r="B6" s="63"/>
      <c r="C6" s="102" t="s">
        <v>31</v>
      </c>
      <c r="D6" s="2" t="s">
        <v>18</v>
      </c>
      <c r="E6" s="103">
        <v>90</v>
      </c>
      <c r="F6" s="103" t="s">
        <v>30</v>
      </c>
      <c r="G6" s="103">
        <v>12</v>
      </c>
      <c r="H6" s="2" t="s">
        <v>11</v>
      </c>
      <c r="I6" s="2">
        <v>0</v>
      </c>
      <c r="J6" s="17">
        <f>SUM(E6,G6, I6)</f>
        <v>102</v>
      </c>
      <c r="K6" s="43" t="s">
        <v>163</v>
      </c>
    </row>
    <row r="7" spans="1:11" ht="45" customHeight="1">
      <c r="A7" s="43" t="s">
        <v>161</v>
      </c>
      <c r="B7" s="43" t="s">
        <v>6</v>
      </c>
      <c r="C7" s="43" t="s">
        <v>162</v>
      </c>
      <c r="D7" s="43" t="s">
        <v>18</v>
      </c>
      <c r="E7" s="43">
        <v>57.3</v>
      </c>
      <c r="F7" s="17" t="s">
        <v>162</v>
      </c>
      <c r="G7" s="43">
        <v>11.3</v>
      </c>
      <c r="H7" s="43" t="s">
        <v>11</v>
      </c>
      <c r="I7" s="43">
        <v>0</v>
      </c>
      <c r="J7" s="17">
        <v>69</v>
      </c>
      <c r="K7" s="43" t="s">
        <v>24</v>
      </c>
    </row>
  </sheetData>
  <phoneticPr fontId="0" type="noConversion"/>
  <pageMargins left="0.7" right="0.7" top="0.75" bottom="0.75" header="0.3" footer="0.3"/>
  <pageSetup paperSize="9" scale="83" fitToHeight="0" orientation="landscape" r:id="rId1"/>
  <ignoredErrors>
    <ignoredError sqref="G2 I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>
      <selection sqref="A1:G6"/>
    </sheetView>
  </sheetViews>
  <sheetFormatPr defaultRowHeight="15"/>
  <cols>
    <col min="1" max="1" width="38.85546875" style="5" bestFit="1" customWidth="1"/>
    <col min="2" max="2" width="24.42578125" style="5" customWidth="1"/>
    <col min="3" max="3" width="23.5703125" style="5" customWidth="1"/>
    <col min="4" max="4" width="18.42578125" style="5" customWidth="1"/>
    <col min="5" max="5" width="17.7109375" style="5" customWidth="1"/>
    <col min="6" max="16384" width="9.140625" style="5"/>
  </cols>
  <sheetData>
    <row r="1" spans="1:7" ht="60">
      <c r="A1" s="42" t="s">
        <v>0</v>
      </c>
      <c r="B1" s="42" t="s">
        <v>33</v>
      </c>
      <c r="C1" s="42" t="s">
        <v>2</v>
      </c>
      <c r="D1" s="42" t="s">
        <v>3</v>
      </c>
      <c r="E1" s="42" t="s">
        <v>142</v>
      </c>
      <c r="F1" s="42" t="s">
        <v>215</v>
      </c>
      <c r="G1" s="42" t="s">
        <v>216</v>
      </c>
    </row>
    <row r="2" spans="1:7">
      <c r="A2" s="110" t="s">
        <v>186</v>
      </c>
      <c r="B2" s="111" t="s">
        <v>217</v>
      </c>
      <c r="C2" s="112" t="s">
        <v>217</v>
      </c>
      <c r="D2" s="112" t="s">
        <v>11</v>
      </c>
      <c r="E2" s="112">
        <v>36</v>
      </c>
      <c r="F2" s="112">
        <f>E2*26</f>
        <v>936</v>
      </c>
      <c r="G2" s="113">
        <v>1</v>
      </c>
    </row>
    <row r="3" spans="1:7" ht="30">
      <c r="A3" s="110" t="s">
        <v>187</v>
      </c>
      <c r="B3" s="110" t="s">
        <v>218</v>
      </c>
      <c r="C3" s="112" t="s">
        <v>11</v>
      </c>
      <c r="D3" s="112" t="s">
        <v>11</v>
      </c>
      <c r="E3" s="112">
        <v>22</v>
      </c>
      <c r="F3" s="112">
        <f>22*26</f>
        <v>572</v>
      </c>
      <c r="G3" s="113">
        <v>1</v>
      </c>
    </row>
    <row r="4" spans="1:7" ht="30">
      <c r="A4" s="110" t="s">
        <v>188</v>
      </c>
      <c r="B4" s="110" t="s">
        <v>219</v>
      </c>
      <c r="C4" s="112" t="s">
        <v>220</v>
      </c>
      <c r="D4" s="112" t="s">
        <v>220</v>
      </c>
      <c r="E4" s="112">
        <v>36</v>
      </c>
      <c r="F4" s="112">
        <f>36*26</f>
        <v>936</v>
      </c>
      <c r="G4" s="113">
        <v>2</v>
      </c>
    </row>
    <row r="5" spans="1:7">
      <c r="A5" s="110" t="s">
        <v>189</v>
      </c>
      <c r="B5" s="111" t="s">
        <v>221</v>
      </c>
      <c r="C5" s="112" t="s">
        <v>221</v>
      </c>
      <c r="D5" s="112" t="s">
        <v>221</v>
      </c>
      <c r="E5" s="112">
        <v>35</v>
      </c>
      <c r="F5" s="112">
        <f>35*26</f>
        <v>910</v>
      </c>
      <c r="G5" s="113">
        <v>3</v>
      </c>
    </row>
  </sheetData>
  <phoneticPr fontId="12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sqref="A1:F11"/>
    </sheetView>
  </sheetViews>
  <sheetFormatPr defaultRowHeight="15"/>
  <cols>
    <col min="1" max="1" width="45.28515625" style="5" customWidth="1"/>
    <col min="2" max="2" width="23.42578125" style="5" customWidth="1"/>
    <col min="3" max="3" width="34.42578125" style="5" customWidth="1"/>
    <col min="4" max="5" width="13.42578125" style="5" customWidth="1"/>
    <col min="6" max="6" width="30.85546875" style="5" customWidth="1"/>
    <col min="7" max="16384" width="9.140625" style="5"/>
  </cols>
  <sheetData>
    <row r="1" spans="1:6" ht="30">
      <c r="A1" s="41" t="s">
        <v>190</v>
      </c>
      <c r="B1" s="119" t="s">
        <v>222</v>
      </c>
      <c r="C1" s="120"/>
      <c r="D1" s="69" t="s">
        <v>191</v>
      </c>
      <c r="E1" s="42" t="s">
        <v>215</v>
      </c>
      <c r="F1" s="42" t="s">
        <v>216</v>
      </c>
    </row>
    <row r="2" spans="1:6" ht="18.75">
      <c r="A2" s="114" t="s">
        <v>192</v>
      </c>
      <c r="B2" s="115" t="s">
        <v>193</v>
      </c>
      <c r="C2" s="115"/>
      <c r="D2" s="112">
        <f>28*7</f>
        <v>196</v>
      </c>
      <c r="E2" s="112">
        <v>5096</v>
      </c>
      <c r="F2" s="115" t="s">
        <v>194</v>
      </c>
    </row>
    <row r="3" spans="1:6" ht="37.5">
      <c r="A3" s="116" t="s">
        <v>195</v>
      </c>
      <c r="B3" s="115" t="s">
        <v>196</v>
      </c>
      <c r="C3" s="117" t="s">
        <v>198</v>
      </c>
      <c r="D3" s="112">
        <f>(13*6)+7</f>
        <v>85</v>
      </c>
      <c r="E3" s="112">
        <v>2210</v>
      </c>
      <c r="F3" s="115" t="s">
        <v>197</v>
      </c>
    </row>
    <row r="4" spans="1:6" ht="37.5">
      <c r="A4" s="114" t="s">
        <v>199</v>
      </c>
      <c r="B4" s="115" t="s">
        <v>200</v>
      </c>
      <c r="C4" s="117" t="s">
        <v>201</v>
      </c>
      <c r="D4" s="112">
        <f>6*7+6-(1.5)</f>
        <v>46.5</v>
      </c>
      <c r="E4" s="112">
        <v>1209</v>
      </c>
      <c r="F4" s="115" t="s">
        <v>197</v>
      </c>
    </row>
    <row r="5" spans="1:6" ht="18.75">
      <c r="A5" s="114" t="s">
        <v>202</v>
      </c>
      <c r="B5" s="115" t="s">
        <v>203</v>
      </c>
      <c r="C5" s="115"/>
      <c r="D5" s="112">
        <f>14*7</f>
        <v>98</v>
      </c>
      <c r="E5" s="112">
        <v>2548</v>
      </c>
      <c r="F5" s="115" t="s">
        <v>197</v>
      </c>
    </row>
    <row r="6" spans="1:6" ht="18.75">
      <c r="A6" s="114" t="s">
        <v>204</v>
      </c>
      <c r="B6" s="115" t="s">
        <v>203</v>
      </c>
      <c r="C6" s="115"/>
      <c r="D6" s="112">
        <f>14*7</f>
        <v>98</v>
      </c>
      <c r="E6" s="112">
        <v>2548</v>
      </c>
      <c r="F6" s="115" t="s">
        <v>197</v>
      </c>
    </row>
    <row r="7" spans="1:6" ht="18.75">
      <c r="A7" s="114" t="s">
        <v>205</v>
      </c>
      <c r="B7" s="115" t="s">
        <v>206</v>
      </c>
      <c r="C7" s="118" t="s">
        <v>207</v>
      </c>
      <c r="D7" s="112">
        <f>12*2</f>
        <v>24</v>
      </c>
      <c r="E7" s="112">
        <v>624</v>
      </c>
      <c r="F7" s="115" t="s">
        <v>194</v>
      </c>
    </row>
    <row r="8" spans="1:6" ht="18.75">
      <c r="A8" s="114" t="s">
        <v>205</v>
      </c>
      <c r="B8" s="115" t="s">
        <v>206</v>
      </c>
      <c r="C8" s="118"/>
      <c r="D8" s="112">
        <f>6*6</f>
        <v>36</v>
      </c>
      <c r="E8" s="112">
        <v>936</v>
      </c>
      <c r="F8" s="115" t="s">
        <v>197</v>
      </c>
    </row>
    <row r="9" spans="1:6" ht="18.75">
      <c r="A9" s="114" t="s">
        <v>205</v>
      </c>
      <c r="B9" s="115" t="s">
        <v>208</v>
      </c>
      <c r="C9" s="118" t="s">
        <v>209</v>
      </c>
      <c r="D9" s="112">
        <f>12+2</f>
        <v>14</v>
      </c>
      <c r="E9" s="112">
        <v>364</v>
      </c>
      <c r="F9" s="115" t="s">
        <v>194</v>
      </c>
    </row>
    <row r="10" spans="1:6" ht="18.75">
      <c r="A10" s="114" t="s">
        <v>205</v>
      </c>
      <c r="B10" s="115" t="s">
        <v>210</v>
      </c>
      <c r="C10" s="118" t="s">
        <v>211</v>
      </c>
      <c r="D10" s="112">
        <f>12+2</f>
        <v>14</v>
      </c>
      <c r="E10" s="112">
        <v>364</v>
      </c>
      <c r="F10" s="115" t="s">
        <v>194</v>
      </c>
    </row>
    <row r="11" spans="1:6" ht="18.75">
      <c r="A11" s="114" t="s">
        <v>212</v>
      </c>
      <c r="B11" s="115" t="s">
        <v>213</v>
      </c>
      <c r="C11" s="115"/>
      <c r="D11" s="112">
        <f>13*7</f>
        <v>91</v>
      </c>
      <c r="E11" s="112">
        <v>2366</v>
      </c>
      <c r="F11" s="115" t="s">
        <v>197</v>
      </c>
    </row>
  </sheetData>
  <mergeCells count="1">
    <mergeCell ref="B1:C1"/>
  </mergeCells>
  <phoneticPr fontId="12" type="noConversion"/>
  <pageMargins left="0.7" right="0.7" top="0.75" bottom="0.75" header="0.3" footer="0.3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 Bologna OK</vt:lpstr>
      <vt:lpstr>Appennino OK</vt:lpstr>
      <vt:lpstr> P.Est OK</vt:lpstr>
      <vt:lpstr> P.Ovest OK</vt:lpstr>
      <vt:lpstr> RLS OK</vt:lpstr>
      <vt:lpstr>San Lazzaro OK</vt:lpstr>
      <vt:lpstr>DSP</vt:lpstr>
      <vt:lpstr>AUSL BO_OSPEDALI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2021-06-11T09:12:34Z</cp:lastPrinted>
  <dcterms:created xsi:type="dcterms:W3CDTF">2015-06-05T18:19:34Z</dcterms:created>
  <dcterms:modified xsi:type="dcterms:W3CDTF">2021-06-11T09:22:05Z</dcterms:modified>
</cp:coreProperties>
</file>