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0490" windowHeight="7755" activeTab="1"/>
  </bookViews>
  <sheets>
    <sheet name="Noleggio" sheetId="1" r:id="rId1"/>
    <sheet name="DETERGENTI e ETICHETTE" sheetId="2" r:id="rId2"/>
  </sheets>
  <calcPr calcId="152511"/>
</workbook>
</file>

<file path=xl/calcChain.xml><?xml version="1.0" encoding="utf-8"?>
<calcChain xmlns="http://schemas.openxmlformats.org/spreadsheetml/2006/main">
  <c r="L7" i="2" l="1"/>
  <c r="M7" i="2" s="1"/>
  <c r="P20" i="1" l="1"/>
  <c r="M20" i="1"/>
  <c r="P18" i="1"/>
  <c r="M18" i="1"/>
  <c r="P19" i="1"/>
  <c r="M19" i="1"/>
  <c r="G19" i="1" s="1"/>
  <c r="G18" i="1" l="1"/>
  <c r="G20" i="1"/>
  <c r="M17" i="1"/>
  <c r="P17" i="1"/>
  <c r="M12" i="1" l="1"/>
  <c r="G12" i="1" s="1"/>
  <c r="M6" i="1"/>
  <c r="G6" i="1" s="1"/>
  <c r="M8" i="1"/>
  <c r="G8" i="1" s="1"/>
  <c r="M7" i="1"/>
  <c r="P7" i="1"/>
  <c r="G7" i="1" l="1"/>
  <c r="L5" i="2"/>
  <c r="M5" i="2" s="1"/>
  <c r="L6" i="2"/>
  <c r="M6" i="2" s="1"/>
  <c r="L4" i="2" l="1"/>
  <c r="M4" i="2" s="1"/>
  <c r="L3" i="2"/>
  <c r="M3" i="2" s="1"/>
  <c r="M8" i="2" s="1"/>
  <c r="P4" i="1" l="1"/>
  <c r="P10" i="1"/>
  <c r="P5" i="1"/>
  <c r="P11" i="1"/>
  <c r="P13" i="1"/>
  <c r="P14" i="1"/>
  <c r="P9" i="1"/>
  <c r="P15" i="1"/>
  <c r="P16" i="1"/>
  <c r="P3" i="1"/>
  <c r="M4" i="1"/>
  <c r="G4" i="1" s="1"/>
  <c r="M10" i="1"/>
  <c r="G10" i="1" s="1"/>
  <c r="M5" i="1"/>
  <c r="M11" i="1"/>
  <c r="M13" i="1"/>
  <c r="M14" i="1"/>
  <c r="M9" i="1"/>
  <c r="M15" i="1"/>
  <c r="M16" i="1"/>
  <c r="G16" i="1" s="1"/>
  <c r="M3" i="1"/>
  <c r="G15" i="1" l="1"/>
  <c r="G11" i="1"/>
  <c r="G13" i="1"/>
  <c r="G9" i="1"/>
  <c r="G5" i="1"/>
  <c r="G3" i="1"/>
  <c r="G21" i="1" l="1"/>
</calcChain>
</file>

<file path=xl/sharedStrings.xml><?xml version="1.0" encoding="utf-8"?>
<sst xmlns="http://schemas.openxmlformats.org/spreadsheetml/2006/main" count="126" uniqueCount="90">
  <si>
    <t>DESCRIZIONE</t>
  </si>
  <si>
    <t>Valore  Bene</t>
  </si>
  <si>
    <t>Valore oneri finanziari</t>
  </si>
  <si>
    <t>OFFERTA:</t>
  </si>
  <si>
    <t>Valore Assistenza Tecnica Ominicomprensiva Full-RISK</t>
  </si>
  <si>
    <t>Valore offerto</t>
  </si>
  <si>
    <t>Q.ta Richiesta</t>
  </si>
  <si>
    <t>TERMOSALDATRICI</t>
  </si>
  <si>
    <t>Valore unitario a Base D'Asta</t>
  </si>
  <si>
    <t>Valore Unitario offerto</t>
  </si>
  <si>
    <t>*Costo  complessivo Noleggio 9 anni</t>
  </si>
  <si>
    <t>TOTALE NOLEGGIO COMPLESSIVO OGGETTO DI VALUTAZIONE</t>
  </si>
  <si>
    <t>* il costo complessivo noleggio  9 anni è la somma di: Valore bene, Valore Assistenza tecnica Full-Risk Ominicomprensiva e Valore Oneri Finaziari</t>
  </si>
  <si>
    <t>Valore %  del Valore Offerto a Base D'Asta</t>
  </si>
  <si>
    <t xml:space="preserve">Rif. </t>
  </si>
  <si>
    <t>1.1</t>
  </si>
  <si>
    <t>1.2</t>
  </si>
  <si>
    <t>1.3</t>
  </si>
  <si>
    <t>1.4</t>
  </si>
  <si>
    <t>1.5</t>
  </si>
  <si>
    <t>1.7</t>
  </si>
  <si>
    <t>1.8</t>
  </si>
  <si>
    <t>1.9</t>
  </si>
  <si>
    <t>1.10</t>
  </si>
  <si>
    <t xml:space="preserve">SISTEMI SCARICO AUTOMATICO STERILIZZATRICI </t>
  </si>
  <si>
    <t>1.11</t>
  </si>
  <si>
    <t>NOME PRODOTTO</t>
  </si>
  <si>
    <t>CODICE PRODOTTO</t>
  </si>
  <si>
    <t>Valore unitario a Base D'Asta (€/lt)</t>
  </si>
  <si>
    <t>Costo unitario offerto</t>
  </si>
  <si>
    <t>Costo a Confezione</t>
  </si>
  <si>
    <t>Costo annuale</t>
  </si>
  <si>
    <t>Confezioni offerte</t>
  </si>
  <si>
    <t>Fabbricante</t>
  </si>
  <si>
    <t>Modello</t>
  </si>
  <si>
    <t>Nr. REPERTORIO</t>
  </si>
  <si>
    <t>Tipologia DM (Codifica CND)</t>
  </si>
  <si>
    <t>n.a</t>
  </si>
  <si>
    <t>Detergente standard</t>
  </si>
  <si>
    <t>Apparecchiaura</t>
  </si>
  <si>
    <t>LAVASTRUMENTI</t>
  </si>
  <si>
    <t>Enzimatico</t>
  </si>
  <si>
    <t>Disinfettante</t>
  </si>
  <si>
    <t>1.1a</t>
  </si>
  <si>
    <t>1.2a</t>
  </si>
  <si>
    <t>FINESTRA PASSANTE (nuova fornitura)</t>
  </si>
  <si>
    <t>CARRELLI SCORREVOLI (nuova fornitura)</t>
  </si>
  <si>
    <t>FINESTRA PASSANTE (Mantenimento esistente)</t>
  </si>
  <si>
    <t>CARRELLI SCORREVOLI(Mantenimento esistente)</t>
  </si>
  <si>
    <t>Valore %  del Valore Offerto a Base D'Asta o Valore unitario a base d'asta</t>
  </si>
  <si>
    <t>PASSACARRELLI (Mantenimento esistente)</t>
  </si>
  <si>
    <t>1.6</t>
  </si>
  <si>
    <t>1.6a</t>
  </si>
  <si>
    <t>LAVASTRUMENTI AD ULTRASUONI</t>
  </si>
  <si>
    <t>1.8a</t>
  </si>
  <si>
    <t>Sistema di TRACCIABILITA (SW)</t>
  </si>
  <si>
    <t>Postazioni “fisse” di Lavoro del Sistema di Tracciabilità</t>
  </si>
  <si>
    <t>La quotazione  rappresenta un riassunto delle apparecchiature offerte incluso degli accessori. Deve  essere fornito  un documento di dettaglio configurazione di ogni apparecchiatura offerta e degli accessori associati con identificato, i costi richiesti (noleggio complessivo, Valore bene, Valore Assistenza tecnica Full-Risk Ominicomprensiva e Valore Oneri Finaziari) al fine di poter, in caso di necessità, acquisire ulteriori  accessori in caso di necessità.</t>
  </si>
  <si>
    <t>TUNNEL/CABINA DI LAVAGGIO CONTAINER E STRUMENTI A DOPPIA PORTA PASSANTE completa dei carrelli di trattamento e cesti DIN</t>
  </si>
  <si>
    <t>LAVASTRUMENTI ad alta produttività PORTA SINGOLA completa dei carrelli di trattamento, cesti DIN e carrello carico/scarico</t>
  </si>
  <si>
    <t>LAVASTRUMENTI ad alta produttività DOPPIA PORTA PASSANTE  completa dei carrelli di trattamento, cesti DIN e carrelli carico/scarico</t>
  </si>
  <si>
    <t>LAVASTRUMENTI A ULTRASUONI completa di accessori</t>
  </si>
  <si>
    <t>STERILIZZATRICE A VAPORE ad alta produttività DOPPIA PORTA PASSANTE completa di carrelli carico/scarico</t>
  </si>
  <si>
    <t>NOTA 1:</t>
  </si>
  <si>
    <t>IMPORTANTE:</t>
  </si>
  <si>
    <t>NOTA 2:</t>
  </si>
  <si>
    <t>NOTA 3:</t>
  </si>
  <si>
    <t>NOTA 4:</t>
  </si>
  <si>
    <t>Come indicato alla nota 3 e in caso di necessità di ulteriori apparecchiature nel corso del contratto, il costo  di noleggio complessivo verrà calcolato come: Valore Bene + (Valore Assistenza Tecnica Ominicomprensiva + Valore oneri finanziari) * mesi residui/108</t>
  </si>
  <si>
    <t xml:space="preserve"> LAVASTRUMENTI a bassa produttività PORTA SINGOLA completa dei carrelli di trattamento e  cesti DIN</t>
  </si>
  <si>
    <t>STERILIZZATRICE A VAPORE da &lt;1 US</t>
  </si>
  <si>
    <t>STERILIZZATRICE A VAPORE&gt; 1 US SINGOLA PORTA</t>
  </si>
  <si>
    <t>Come descritto in capitolato le apparecchiature ai punti 1.9, 1.10 e 1.11 e N.2 apparecchiature del punto 1.1 e N.ro 2 del punto 1.8a, verranno  richieste di essere installate successivamente entro e non oltre il 4° anno di contratto</t>
  </si>
  <si>
    <t>2.1</t>
  </si>
  <si>
    <t>2.2</t>
  </si>
  <si>
    <t>2.3.</t>
  </si>
  <si>
    <t>2.4</t>
  </si>
  <si>
    <t>Coadiuvante per risciacquo</t>
  </si>
  <si>
    <t>TOTALE ANNUALE COMPLESSIVO OGGETTO DI VALUTAZIONE</t>
  </si>
  <si>
    <t>2.5</t>
  </si>
  <si>
    <t>Etichette per Sterilizzazione</t>
  </si>
  <si>
    <t>Stampanti Etichette Sistema di Tracciabilità</t>
  </si>
  <si>
    <t>Tipo confenzionameto (es.tanica 5lt per detergenti e Rotoli per Etichette)</t>
  </si>
  <si>
    <t>DESCRIZIONE*</t>
  </si>
  <si>
    <t>*POSSONO ESSERE OFFERTI Più TIPOLOLOGIE DELLO STESSO MACROPRODOTTO, DA OFFRIRE ALLO STESSO PREZZO LITRO E NELLE QUANTITA' COMPLESSIVE RICHIESTE.</t>
  </si>
  <si>
    <t>***La quantità offerta deve essere uguale o superiore alla quantità richiesta ed equivalente ad un numero intero (non frazionato) di Taniche.</t>
  </si>
  <si>
    <t>PASSACARRELLI   (nuova fornitura)</t>
  </si>
  <si>
    <t xml:space="preserve">**Stima Consumi anno 2017. Con un consumo indicativo di circa 3 ml/l per il detergente Standard, circa 1 ml/l per il Coadiuvante per risciacquo, circa 2 ml/l  enzimatico e 10ml/l per disinfettante allo 1%.  </t>
  </si>
  <si>
    <t>Q.ta Richiesta ANNUA PREVISTA (lt)**</t>
  </si>
  <si>
    <t>Quantità offerta (Lt)***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</si>
</sst>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[$€-410]\ * #,##0.00_-;\-[$€-410]\ * #,##0.00_-;_-[$€-410]\ * &quot;-&quot;??_-;_-@_-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1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1" applyFont="1"/>
    <xf numFmtId="164" fontId="0" fillId="0" borderId="0" xfId="0" applyNumberFormat="1"/>
    <xf numFmtId="164" fontId="0" fillId="0" borderId="0" xfId="1" applyFont="1" applyBorder="1"/>
    <xf numFmtId="164" fontId="2" fillId="0" borderId="0" xfId="1" applyFont="1" applyBorder="1" applyAlignment="1">
      <alignment horizontal="center" wrapText="1"/>
    </xf>
    <xf numFmtId="164" fontId="5" fillId="3" borderId="0" xfId="1" applyFont="1" applyFill="1" applyBorder="1"/>
    <xf numFmtId="164" fontId="5" fillId="3" borderId="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9" fontId="0" fillId="4" borderId="1" xfId="1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wrapText="1"/>
    </xf>
    <xf numFmtId="164" fontId="5" fillId="2" borderId="1" xfId="1" applyFont="1" applyFill="1" applyBorder="1" applyAlignment="1">
      <alignment horizontal="center" vertical="center"/>
    </xf>
    <xf numFmtId="9" fontId="0" fillId="4" borderId="7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9" fontId="0" fillId="2" borderId="1" xfId="1" applyNumberFormat="1" applyFont="1" applyFill="1" applyBorder="1" applyAlignment="1">
      <alignment horizontal="center" vertical="center"/>
    </xf>
    <xf numFmtId="9" fontId="0" fillId="2" borderId="7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3" borderId="7" xfId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wrapText="1"/>
    </xf>
    <xf numFmtId="164" fontId="5" fillId="4" borderId="7" xfId="1" applyFont="1" applyFill="1" applyBorder="1" applyAlignment="1">
      <alignment horizontal="center" vertical="center"/>
    </xf>
    <xf numFmtId="166" fontId="0" fillId="2" borderId="7" xfId="1" applyNumberFormat="1" applyFont="1" applyFill="1" applyBorder="1" applyAlignment="1">
      <alignment horizontal="center" vertical="center"/>
    </xf>
    <xf numFmtId="166" fontId="0" fillId="4" borderId="7" xfId="1" applyNumberFormat="1" applyFont="1" applyFill="1" applyBorder="1" applyAlignment="1">
      <alignment horizontal="center" vertical="center"/>
    </xf>
    <xf numFmtId="167" fontId="8" fillId="3" borderId="7" xfId="109" applyNumberFormat="1" applyFont="1" applyFill="1" applyBorder="1" applyAlignment="1">
      <alignment horizontal="center" vertical="center"/>
    </xf>
    <xf numFmtId="164" fontId="5" fillId="3" borderId="0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 wrapText="1"/>
    </xf>
    <xf numFmtId="9" fontId="5" fillId="4" borderId="7" xfId="108" applyFont="1" applyFill="1" applyBorder="1" applyAlignment="1">
      <alignment horizontal="center" vertical="center"/>
    </xf>
    <xf numFmtId="164" fontId="5" fillId="2" borderId="7" xfId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9" borderId="1" xfId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166" fontId="8" fillId="2" borderId="7" xfId="1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166" fontId="2" fillId="0" borderId="3" xfId="0" applyNumberFormat="1" applyFont="1" applyBorder="1"/>
    <xf numFmtId="167" fontId="8" fillId="3" borderId="11" xfId="109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166" fontId="0" fillId="4" borderId="7" xfId="0" applyNumberFormat="1" applyFill="1" applyBorder="1" applyAlignment="1">
      <alignment vertical="center"/>
    </xf>
    <xf numFmtId="166" fontId="0" fillId="0" borderId="7" xfId="0" applyNumberFormat="1" applyBorder="1" applyAlignment="1">
      <alignment vertical="center"/>
    </xf>
    <xf numFmtId="164" fontId="0" fillId="0" borderId="0" xfId="1" applyFont="1" applyAlignment="1">
      <alignment vertical="center"/>
    </xf>
    <xf numFmtId="0" fontId="0" fillId="0" borderId="11" xfId="0" applyBorder="1" applyAlignment="1">
      <alignment vertical="center"/>
    </xf>
    <xf numFmtId="166" fontId="0" fillId="4" borderId="11" xfId="0" applyNumberFormat="1" applyFill="1" applyBorder="1" applyAlignment="1">
      <alignment vertical="center"/>
    </xf>
    <xf numFmtId="166" fontId="0" fillId="0" borderId="11" xfId="0" applyNumberForma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167" fontId="0" fillId="0" borderId="7" xfId="109" applyNumberFormat="1" applyFont="1" applyBorder="1" applyAlignment="1">
      <alignment horizontal="center" vertical="center"/>
    </xf>
    <xf numFmtId="167" fontId="0" fillId="4" borderId="7" xfId="109" applyNumberFormat="1" applyFont="1" applyFill="1" applyBorder="1" applyAlignment="1">
      <alignment vertical="center"/>
    </xf>
    <xf numFmtId="167" fontId="0" fillId="0" borderId="7" xfId="109" applyNumberFormat="1" applyFont="1" applyBorder="1" applyAlignment="1">
      <alignment vertical="center"/>
    </xf>
    <xf numFmtId="167" fontId="0" fillId="0" borderId="11" xfId="109" applyNumberFormat="1" applyFont="1" applyBorder="1" applyAlignment="1">
      <alignment vertical="center"/>
    </xf>
    <xf numFmtId="167" fontId="0" fillId="4" borderId="11" xfId="109" applyNumberFormat="1" applyFont="1" applyFill="1" applyBorder="1" applyAlignment="1">
      <alignment vertical="center"/>
    </xf>
    <xf numFmtId="164" fontId="5" fillId="2" borderId="7" xfId="1" applyFont="1" applyFill="1" applyBorder="1" applyAlignment="1">
      <alignment vertical="center"/>
    </xf>
    <xf numFmtId="0" fontId="8" fillId="3" borderId="11" xfId="0" applyFont="1" applyFill="1" applyBorder="1" applyAlignment="1">
      <alignment horizontal="left" vertical="center" wrapText="1"/>
    </xf>
    <xf numFmtId="164" fontId="5" fillId="3" borderId="2" xfId="1" applyFont="1" applyFill="1" applyBorder="1" applyAlignment="1">
      <alignment horizontal="center" vertical="center"/>
    </xf>
    <xf numFmtId="164" fontId="5" fillId="3" borderId="3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9" fontId="0" fillId="2" borderId="2" xfId="1" applyNumberFormat="1" applyFont="1" applyFill="1" applyBorder="1" applyAlignment="1">
      <alignment horizontal="center" vertical="center"/>
    </xf>
    <xf numFmtId="9" fontId="0" fillId="2" borderId="4" xfId="1" applyNumberFormat="1" applyFont="1" applyFill="1" applyBorder="1" applyAlignment="1">
      <alignment horizontal="center" vertical="center"/>
    </xf>
    <xf numFmtId="9" fontId="0" fillId="2" borderId="3" xfId="1" applyNumberFormat="1" applyFont="1" applyFill="1" applyBorder="1" applyAlignment="1">
      <alignment horizontal="center" vertical="center"/>
    </xf>
    <xf numFmtId="9" fontId="5" fillId="4" borderId="2" xfId="1" applyNumberFormat="1" applyFont="1" applyFill="1" applyBorder="1" applyAlignment="1">
      <alignment horizontal="center" vertical="center"/>
    </xf>
    <xf numFmtId="9" fontId="5" fillId="4" borderId="4" xfId="1" applyNumberFormat="1" applyFont="1" applyFill="1" applyBorder="1" applyAlignment="1">
      <alignment horizontal="center" vertical="center"/>
    </xf>
    <xf numFmtId="9" fontId="5" fillId="4" borderId="3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13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Migliaia" xfId="109" builtinId="3"/>
    <cellStyle name="Migliaia 2" xfId="111"/>
    <cellStyle name="Normale" xfId="0" builtinId="0"/>
    <cellStyle name="Normale 2" xfId="2"/>
    <cellStyle name="Percentuale" xfId="108" builtinId="5"/>
    <cellStyle name="Valuta" xfId="1" builtinId="4"/>
    <cellStyle name="Valuta 2" xfId="3"/>
    <cellStyle name="Valuta 2 2" xfId="112"/>
    <cellStyle name="Valuta 3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10" workbookViewId="0">
      <selection activeCell="A19" sqref="A19"/>
    </sheetView>
  </sheetViews>
  <sheetFormatPr defaultColWidth="8.85546875" defaultRowHeight="15" x14ac:dyDescent="0.25"/>
  <cols>
    <col min="1" max="1" width="8.85546875" style="12"/>
    <col min="2" max="2" width="30.85546875" customWidth="1"/>
    <col min="3" max="4" width="12.140625" bestFit="1" customWidth="1"/>
    <col min="5" max="6" width="12.140625" customWidth="1"/>
    <col min="7" max="7" width="16.7109375" customWidth="1"/>
    <col min="8" max="8" width="9.5703125" style="12" bestFit="1" customWidth="1"/>
    <col min="9" max="18" width="16.7109375" customWidth="1"/>
    <col min="19" max="19" width="16.7109375" style="1" customWidth="1"/>
    <col min="20" max="27" width="16.7109375" customWidth="1"/>
  </cols>
  <sheetData>
    <row r="1" spans="1:16" x14ac:dyDescent="0.25">
      <c r="B1" s="76" t="s">
        <v>3</v>
      </c>
      <c r="C1" s="76"/>
      <c r="D1" s="76"/>
      <c r="E1" s="76"/>
      <c r="F1" s="76"/>
      <c r="G1" s="77"/>
      <c r="H1" s="79" t="s">
        <v>1</v>
      </c>
      <c r="I1" s="80"/>
      <c r="J1" s="81"/>
      <c r="K1" s="78" t="s">
        <v>4</v>
      </c>
      <c r="L1" s="78"/>
      <c r="M1" s="78"/>
      <c r="N1" s="75" t="s">
        <v>2</v>
      </c>
      <c r="O1" s="75"/>
      <c r="P1" s="75"/>
    </row>
    <row r="2" spans="1:16" ht="75" x14ac:dyDescent="0.25">
      <c r="A2" s="18" t="s">
        <v>14</v>
      </c>
      <c r="B2" s="18" t="s">
        <v>0</v>
      </c>
      <c r="C2" s="18" t="s">
        <v>33</v>
      </c>
      <c r="D2" s="18" t="s">
        <v>34</v>
      </c>
      <c r="E2" s="18" t="s">
        <v>36</v>
      </c>
      <c r="F2" s="23" t="s">
        <v>35</v>
      </c>
      <c r="G2" s="18" t="s">
        <v>10</v>
      </c>
      <c r="H2" s="18" t="s">
        <v>6</v>
      </c>
      <c r="I2" s="18" t="s">
        <v>8</v>
      </c>
      <c r="J2" s="18" t="s">
        <v>9</v>
      </c>
      <c r="K2" s="18" t="s">
        <v>49</v>
      </c>
      <c r="L2" s="18" t="s">
        <v>5</v>
      </c>
      <c r="M2" s="18" t="s">
        <v>4</v>
      </c>
      <c r="N2" s="18" t="s">
        <v>13</v>
      </c>
      <c r="O2" s="18" t="s">
        <v>5</v>
      </c>
      <c r="P2" s="18" t="s">
        <v>2</v>
      </c>
    </row>
    <row r="3" spans="1:16" ht="75" x14ac:dyDescent="0.25">
      <c r="A3" s="14" t="s">
        <v>15</v>
      </c>
      <c r="B3" s="19" t="s">
        <v>59</v>
      </c>
      <c r="C3" s="20"/>
      <c r="D3" s="20"/>
      <c r="E3" s="20"/>
      <c r="F3" s="20"/>
      <c r="G3" s="6">
        <f>H3*J3+M3+P3</f>
        <v>0</v>
      </c>
      <c r="H3" s="14">
        <v>3</v>
      </c>
      <c r="I3" s="10">
        <v>22000</v>
      </c>
      <c r="J3" s="7"/>
      <c r="K3" s="16">
        <v>0.1</v>
      </c>
      <c r="L3" s="8"/>
      <c r="M3" s="6">
        <f>H3*J3*L3*9</f>
        <v>0</v>
      </c>
      <c r="N3" s="69">
        <v>0.02</v>
      </c>
      <c r="O3" s="72"/>
      <c r="P3" s="6">
        <f>H3*J3*O$3*9</f>
        <v>0</v>
      </c>
    </row>
    <row r="4" spans="1:16" ht="75" x14ac:dyDescent="0.25">
      <c r="A4" s="14" t="s">
        <v>43</v>
      </c>
      <c r="B4" s="19" t="s">
        <v>60</v>
      </c>
      <c r="C4" s="20"/>
      <c r="D4" s="20"/>
      <c r="E4" s="20"/>
      <c r="F4" s="20"/>
      <c r="G4" s="6">
        <f t="shared" ref="G4:G15" si="0">H4*J4+M4+P4</f>
        <v>0</v>
      </c>
      <c r="H4" s="14">
        <v>3</v>
      </c>
      <c r="I4" s="10">
        <v>25000</v>
      </c>
      <c r="J4" s="7"/>
      <c r="K4" s="16">
        <v>0.1</v>
      </c>
      <c r="L4" s="8"/>
      <c r="M4" s="6">
        <f t="shared" ref="M4:M16" si="1">H4*J4*L4*9</f>
        <v>0</v>
      </c>
      <c r="N4" s="70"/>
      <c r="O4" s="73"/>
      <c r="P4" s="6">
        <f t="shared" ref="P4:P20" si="2">H4*J4*O$3*9</f>
        <v>0</v>
      </c>
    </row>
    <row r="5" spans="1:16" ht="30" x14ac:dyDescent="0.25">
      <c r="A5" s="64" t="s">
        <v>16</v>
      </c>
      <c r="B5" s="20" t="s">
        <v>45</v>
      </c>
      <c r="C5" s="20"/>
      <c r="D5" s="20"/>
      <c r="E5" s="35" t="s">
        <v>37</v>
      </c>
      <c r="F5" s="35" t="s">
        <v>37</v>
      </c>
      <c r="G5" s="6">
        <f t="shared" si="0"/>
        <v>0</v>
      </c>
      <c r="H5" s="14">
        <v>1</v>
      </c>
      <c r="I5" s="10">
        <v>10000</v>
      </c>
      <c r="J5" s="7"/>
      <c r="K5" s="17">
        <v>0.04</v>
      </c>
      <c r="L5" s="11"/>
      <c r="M5" s="6">
        <f t="shared" si="1"/>
        <v>0</v>
      </c>
      <c r="N5" s="70"/>
      <c r="O5" s="73"/>
      <c r="P5" s="6">
        <f t="shared" si="2"/>
        <v>0</v>
      </c>
    </row>
    <row r="6" spans="1:16" ht="30" x14ac:dyDescent="0.25">
      <c r="A6" s="65"/>
      <c r="B6" s="20" t="s">
        <v>47</v>
      </c>
      <c r="C6" s="35" t="s">
        <v>37</v>
      </c>
      <c r="D6" s="35" t="s">
        <v>37</v>
      </c>
      <c r="E6" s="35" t="s">
        <v>37</v>
      </c>
      <c r="F6" s="35" t="s">
        <v>37</v>
      </c>
      <c r="G6" s="6">
        <f>M6</f>
        <v>0</v>
      </c>
      <c r="H6" s="14">
        <v>1</v>
      </c>
      <c r="I6" s="24" t="s">
        <v>37</v>
      </c>
      <c r="J6" s="24" t="s">
        <v>37</v>
      </c>
      <c r="K6" s="27">
        <v>700</v>
      </c>
      <c r="L6" s="28"/>
      <c r="M6" s="6">
        <f>H6*L6*9</f>
        <v>0</v>
      </c>
      <c r="N6" s="70"/>
      <c r="O6" s="73"/>
      <c r="P6" s="24" t="s">
        <v>37</v>
      </c>
    </row>
    <row r="7" spans="1:16" ht="30" x14ac:dyDescent="0.25">
      <c r="A7" s="64" t="s">
        <v>44</v>
      </c>
      <c r="B7" s="20" t="s">
        <v>46</v>
      </c>
      <c r="C7" s="20"/>
      <c r="D7" s="20"/>
      <c r="E7" s="35" t="s">
        <v>37</v>
      </c>
      <c r="F7" s="35" t="s">
        <v>37</v>
      </c>
      <c r="G7" s="6">
        <f t="shared" si="0"/>
        <v>0</v>
      </c>
      <c r="H7" s="14">
        <v>3</v>
      </c>
      <c r="I7" s="10">
        <v>3000</v>
      </c>
      <c r="J7" s="26"/>
      <c r="K7" s="17">
        <v>0.04</v>
      </c>
      <c r="L7" s="11"/>
      <c r="M7" s="6">
        <f t="shared" si="1"/>
        <v>0</v>
      </c>
      <c r="N7" s="70"/>
      <c r="O7" s="73"/>
      <c r="P7" s="6">
        <f t="shared" si="2"/>
        <v>0</v>
      </c>
    </row>
    <row r="8" spans="1:16" ht="45" x14ac:dyDescent="0.25">
      <c r="A8" s="65"/>
      <c r="B8" s="20" t="s">
        <v>48</v>
      </c>
      <c r="C8" s="35" t="s">
        <v>37</v>
      </c>
      <c r="D8" s="35" t="s">
        <v>37</v>
      </c>
      <c r="E8" s="35" t="s">
        <v>37</v>
      </c>
      <c r="F8" s="35" t="s">
        <v>37</v>
      </c>
      <c r="G8" s="6">
        <f>M8</f>
        <v>0</v>
      </c>
      <c r="H8" s="14">
        <v>3</v>
      </c>
      <c r="I8" s="24" t="s">
        <v>37</v>
      </c>
      <c r="J8" s="24" t="s">
        <v>37</v>
      </c>
      <c r="K8" s="27">
        <v>300</v>
      </c>
      <c r="L8" s="28"/>
      <c r="M8" s="6">
        <f>H8*L8*9</f>
        <v>0</v>
      </c>
      <c r="N8" s="70"/>
      <c r="O8" s="73"/>
      <c r="P8" s="24" t="s">
        <v>37</v>
      </c>
    </row>
    <row r="9" spans="1:16" ht="75" x14ac:dyDescent="0.25">
      <c r="A9" s="14" t="s">
        <v>17</v>
      </c>
      <c r="B9" s="19" t="s">
        <v>58</v>
      </c>
      <c r="C9" s="20"/>
      <c r="D9" s="20"/>
      <c r="E9" s="20"/>
      <c r="F9" s="20"/>
      <c r="G9" s="6">
        <f>H9*J9+M9+P9</f>
        <v>0</v>
      </c>
      <c r="H9" s="14">
        <v>1</v>
      </c>
      <c r="I9" s="10">
        <v>110000</v>
      </c>
      <c r="J9" s="7"/>
      <c r="K9" s="16">
        <v>0.1</v>
      </c>
      <c r="L9" s="8"/>
      <c r="M9" s="6">
        <f>H9*J9*L9*9</f>
        <v>0</v>
      </c>
      <c r="N9" s="70"/>
      <c r="O9" s="73"/>
      <c r="P9" s="6">
        <f>H9*J9*O$3*9</f>
        <v>0</v>
      </c>
    </row>
    <row r="10" spans="1:16" ht="30" customHeight="1" x14ac:dyDescent="0.25">
      <c r="A10" s="14" t="s">
        <v>18</v>
      </c>
      <c r="B10" s="19" t="s">
        <v>61</v>
      </c>
      <c r="C10" s="20"/>
      <c r="D10" s="20"/>
      <c r="E10" s="20"/>
      <c r="F10" s="20"/>
      <c r="G10" s="6">
        <f>H10*J10+M10+P10</f>
        <v>0</v>
      </c>
      <c r="H10" s="14">
        <v>3</v>
      </c>
      <c r="I10" s="10">
        <v>10000</v>
      </c>
      <c r="J10" s="7"/>
      <c r="K10" s="16">
        <v>0.1</v>
      </c>
      <c r="L10" s="8"/>
      <c r="M10" s="6">
        <f>H10*J10*L10*9</f>
        <v>0</v>
      </c>
      <c r="N10" s="70"/>
      <c r="O10" s="73"/>
      <c r="P10" s="6">
        <f>H10*J10*O$3*9</f>
        <v>0</v>
      </c>
    </row>
    <row r="11" spans="1:16" ht="50.25" customHeight="1" x14ac:dyDescent="0.25">
      <c r="A11" s="64" t="s">
        <v>19</v>
      </c>
      <c r="B11" s="19" t="s">
        <v>86</v>
      </c>
      <c r="C11" s="20"/>
      <c r="D11" s="20"/>
      <c r="E11" s="35" t="s">
        <v>37</v>
      </c>
      <c r="F11" s="35" t="s">
        <v>37</v>
      </c>
      <c r="G11" s="6">
        <f t="shared" si="0"/>
        <v>0</v>
      </c>
      <c r="H11" s="14">
        <v>1</v>
      </c>
      <c r="I11" s="10">
        <v>10000</v>
      </c>
      <c r="J11" s="7"/>
      <c r="K11" s="16">
        <v>0.04</v>
      </c>
      <c r="L11" s="8"/>
      <c r="M11" s="6">
        <f t="shared" si="1"/>
        <v>0</v>
      </c>
      <c r="N11" s="70"/>
      <c r="O11" s="73"/>
      <c r="P11" s="6">
        <f t="shared" si="2"/>
        <v>0</v>
      </c>
    </row>
    <row r="12" spans="1:16" ht="30" x14ac:dyDescent="0.25">
      <c r="A12" s="65"/>
      <c r="B12" s="20" t="s">
        <v>50</v>
      </c>
      <c r="C12" s="35" t="s">
        <v>37</v>
      </c>
      <c r="D12" s="35" t="s">
        <v>37</v>
      </c>
      <c r="E12" s="35" t="s">
        <v>37</v>
      </c>
      <c r="F12" s="35" t="s">
        <v>37</v>
      </c>
      <c r="G12" s="6">
        <f>M12</f>
        <v>0</v>
      </c>
      <c r="H12" s="14">
        <v>1</v>
      </c>
      <c r="I12" s="24" t="s">
        <v>37</v>
      </c>
      <c r="J12" s="24" t="s">
        <v>37</v>
      </c>
      <c r="K12" s="27">
        <v>700</v>
      </c>
      <c r="L12" s="28"/>
      <c r="M12" s="6">
        <f>H12*L12*9</f>
        <v>0</v>
      </c>
      <c r="N12" s="70"/>
      <c r="O12" s="73"/>
      <c r="P12" s="24" t="s">
        <v>37</v>
      </c>
    </row>
    <row r="13" spans="1:16" ht="60" x14ac:dyDescent="0.25">
      <c r="A13" s="14" t="s">
        <v>51</v>
      </c>
      <c r="B13" s="19" t="s">
        <v>62</v>
      </c>
      <c r="C13" s="20"/>
      <c r="D13" s="20"/>
      <c r="E13" s="20"/>
      <c r="F13" s="20"/>
      <c r="G13" s="62">
        <f>H13*J13+M13+P13+H14*J14+M14+P14</f>
        <v>0</v>
      </c>
      <c r="H13" s="14">
        <v>3</v>
      </c>
      <c r="I13" s="10">
        <v>60000</v>
      </c>
      <c r="J13" s="7"/>
      <c r="K13" s="16">
        <v>0.1</v>
      </c>
      <c r="L13" s="8"/>
      <c r="M13" s="6">
        <f t="shared" si="1"/>
        <v>0</v>
      </c>
      <c r="N13" s="70"/>
      <c r="O13" s="73"/>
      <c r="P13" s="6">
        <f t="shared" si="2"/>
        <v>0</v>
      </c>
    </row>
    <row r="14" spans="1:16" ht="30" x14ac:dyDescent="0.25">
      <c r="A14" s="14" t="s">
        <v>52</v>
      </c>
      <c r="B14" s="19" t="s">
        <v>24</v>
      </c>
      <c r="C14" s="20"/>
      <c r="D14" s="20"/>
      <c r="E14" s="20"/>
      <c r="F14" s="20"/>
      <c r="G14" s="63"/>
      <c r="H14" s="14">
        <v>3</v>
      </c>
      <c r="I14" s="10">
        <v>10000</v>
      </c>
      <c r="J14" s="7"/>
      <c r="K14" s="16">
        <v>0.1</v>
      </c>
      <c r="L14" s="8"/>
      <c r="M14" s="6">
        <f t="shared" si="1"/>
        <v>0</v>
      </c>
      <c r="N14" s="70"/>
      <c r="O14" s="73"/>
      <c r="P14" s="6">
        <f t="shared" si="2"/>
        <v>0</v>
      </c>
    </row>
    <row r="15" spans="1:16" ht="30" customHeight="1" x14ac:dyDescent="0.25">
      <c r="A15" s="14" t="s">
        <v>20</v>
      </c>
      <c r="B15" s="19" t="s">
        <v>7</v>
      </c>
      <c r="C15" s="20"/>
      <c r="D15" s="20"/>
      <c r="E15" s="20"/>
      <c r="F15" s="20"/>
      <c r="G15" s="6">
        <f t="shared" si="0"/>
        <v>0</v>
      </c>
      <c r="H15" s="14">
        <v>9</v>
      </c>
      <c r="I15" s="10">
        <v>5000</v>
      </c>
      <c r="J15" s="7"/>
      <c r="K15" s="16">
        <v>0.1</v>
      </c>
      <c r="L15" s="8"/>
      <c r="M15" s="6">
        <f t="shared" si="1"/>
        <v>0</v>
      </c>
      <c r="N15" s="70"/>
      <c r="O15" s="73"/>
      <c r="P15" s="6">
        <f t="shared" si="2"/>
        <v>0</v>
      </c>
    </row>
    <row r="16" spans="1:16" ht="30" customHeight="1" x14ac:dyDescent="0.25">
      <c r="A16" s="14" t="s">
        <v>21</v>
      </c>
      <c r="B16" s="19" t="s">
        <v>55</v>
      </c>
      <c r="C16" s="20"/>
      <c r="D16" s="20"/>
      <c r="E16" s="20"/>
      <c r="F16" s="20"/>
      <c r="G16" s="62">
        <f>H16*J16+M16+P16+H17*J17+M17+P17</f>
        <v>0</v>
      </c>
      <c r="H16" s="14">
        <v>1</v>
      </c>
      <c r="I16" s="60">
        <v>70000</v>
      </c>
      <c r="J16" s="7"/>
      <c r="K16" s="16">
        <v>0.05</v>
      </c>
      <c r="L16" s="8"/>
      <c r="M16" s="6">
        <f t="shared" si="1"/>
        <v>0</v>
      </c>
      <c r="N16" s="70"/>
      <c r="O16" s="73"/>
      <c r="P16" s="6">
        <f t="shared" si="2"/>
        <v>0</v>
      </c>
    </row>
    <row r="17" spans="1:20" ht="30" x14ac:dyDescent="0.25">
      <c r="A17" s="14" t="s">
        <v>54</v>
      </c>
      <c r="B17" s="31" t="s">
        <v>56</v>
      </c>
      <c r="C17" s="31"/>
      <c r="D17" s="31"/>
      <c r="E17" s="31"/>
      <c r="F17" s="31"/>
      <c r="G17" s="63"/>
      <c r="H17" s="14">
        <v>7</v>
      </c>
      <c r="I17" s="60">
        <v>4000</v>
      </c>
      <c r="J17" s="26"/>
      <c r="K17" s="16">
        <v>0.05</v>
      </c>
      <c r="L17" s="8"/>
      <c r="M17" s="6">
        <f>H17*J17*L17*9</f>
        <v>0</v>
      </c>
      <c r="N17" s="70"/>
      <c r="O17" s="73"/>
      <c r="P17" s="6">
        <f t="shared" si="2"/>
        <v>0</v>
      </c>
    </row>
    <row r="18" spans="1:20" ht="30" customHeight="1" x14ac:dyDescent="0.25">
      <c r="A18" s="14" t="s">
        <v>22</v>
      </c>
      <c r="B18" s="9" t="s">
        <v>71</v>
      </c>
      <c r="C18" s="9"/>
      <c r="D18" s="9"/>
      <c r="E18" s="9"/>
      <c r="F18" s="9"/>
      <c r="G18" s="6">
        <f t="shared" ref="G18:G20" si="3">H18*J18+M18+P18</f>
        <v>0</v>
      </c>
      <c r="H18" s="14">
        <v>2</v>
      </c>
      <c r="I18" s="33">
        <v>30000</v>
      </c>
      <c r="J18" s="26"/>
      <c r="K18" s="17">
        <v>0.1</v>
      </c>
      <c r="L18" s="32"/>
      <c r="M18" s="22">
        <f t="shared" ref="M18:M20" si="4">H18*J18*L18*9</f>
        <v>0</v>
      </c>
      <c r="N18" s="70"/>
      <c r="O18" s="73"/>
      <c r="P18" s="22">
        <f t="shared" si="2"/>
        <v>0</v>
      </c>
      <c r="Q18" s="3"/>
      <c r="S18"/>
      <c r="T18" s="1"/>
    </row>
    <row r="19" spans="1:20" ht="60" x14ac:dyDescent="0.25">
      <c r="A19" s="14" t="s">
        <v>23</v>
      </c>
      <c r="B19" s="9" t="s">
        <v>69</v>
      </c>
      <c r="C19" s="9"/>
      <c r="D19" s="9"/>
      <c r="E19" s="9"/>
      <c r="F19" s="9"/>
      <c r="G19" s="6">
        <f>H19*J19+M19+P19</f>
        <v>0</v>
      </c>
      <c r="H19" s="14">
        <v>3</v>
      </c>
      <c r="I19" s="33">
        <v>10000</v>
      </c>
      <c r="J19" s="26"/>
      <c r="K19" s="17">
        <v>0.1</v>
      </c>
      <c r="L19" s="32"/>
      <c r="M19" s="22">
        <f>H19*J19*L19*9</f>
        <v>0</v>
      </c>
      <c r="N19" s="70"/>
      <c r="O19" s="73"/>
      <c r="P19" s="22">
        <f>H19*J19*O$3*9</f>
        <v>0</v>
      </c>
      <c r="Q19" s="3"/>
      <c r="S19"/>
      <c r="T19" s="1"/>
    </row>
    <row r="20" spans="1:20" ht="30" customHeight="1" x14ac:dyDescent="0.25">
      <c r="A20" s="14" t="s">
        <v>25</v>
      </c>
      <c r="B20" s="9" t="s">
        <v>70</v>
      </c>
      <c r="C20" s="9"/>
      <c r="D20" s="9"/>
      <c r="E20" s="9"/>
      <c r="F20" s="9"/>
      <c r="G20" s="6">
        <f t="shared" si="3"/>
        <v>0</v>
      </c>
      <c r="H20" s="14">
        <v>1</v>
      </c>
      <c r="I20" s="33">
        <v>5000</v>
      </c>
      <c r="J20" s="26"/>
      <c r="K20" s="17">
        <v>0.1</v>
      </c>
      <c r="L20" s="32"/>
      <c r="M20" s="22">
        <f t="shared" si="4"/>
        <v>0</v>
      </c>
      <c r="N20" s="71"/>
      <c r="O20" s="74"/>
      <c r="P20" s="22">
        <f t="shared" si="2"/>
        <v>0</v>
      </c>
      <c r="Q20" s="3"/>
      <c r="S20"/>
      <c r="T20" s="1"/>
    </row>
    <row r="21" spans="1:20" ht="30" customHeight="1" x14ac:dyDescent="0.25">
      <c r="A21" s="66" t="s">
        <v>11</v>
      </c>
      <c r="B21" s="67"/>
      <c r="C21" s="67"/>
      <c r="D21" s="67"/>
      <c r="E21" s="67"/>
      <c r="F21" s="68"/>
      <c r="G21" s="36">
        <f>SUM(G3:G20)</f>
        <v>0</v>
      </c>
      <c r="H21" s="13"/>
      <c r="I21" s="4"/>
      <c r="T21" s="2"/>
    </row>
    <row r="22" spans="1:20" ht="30" customHeight="1" x14ac:dyDescent="0.25">
      <c r="A22" s="21"/>
      <c r="B22" s="21"/>
      <c r="C22" s="21"/>
      <c r="D22" s="21"/>
      <c r="E22" s="21"/>
      <c r="F22" s="21"/>
      <c r="G22" s="13"/>
      <c r="H22" s="13"/>
      <c r="I22" s="4"/>
      <c r="T22" s="2"/>
    </row>
    <row r="23" spans="1:20" s="15" customFormat="1" ht="30" customHeight="1" x14ac:dyDescent="0.25">
      <c r="A23" s="61" t="s">
        <v>64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20" s="15" customFormat="1" ht="30" customHeight="1" x14ac:dyDescent="0.25">
      <c r="A24" s="34" t="s">
        <v>63</v>
      </c>
      <c r="B24" s="61" t="s">
        <v>12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20" s="15" customFormat="1" ht="30" customHeight="1" x14ac:dyDescent="0.25">
      <c r="A25" s="34" t="s">
        <v>65</v>
      </c>
      <c r="B25" s="61" t="s">
        <v>57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20" s="15" customFormat="1" ht="30" customHeight="1" x14ac:dyDescent="0.25">
      <c r="A26" s="34" t="s">
        <v>66</v>
      </c>
      <c r="B26" s="61" t="s">
        <v>72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20" s="15" customFormat="1" ht="30" customHeight="1" x14ac:dyDescent="0.25">
      <c r="A27" s="34" t="s">
        <v>67</v>
      </c>
      <c r="B27" s="61" t="s">
        <v>68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</sheetData>
  <mergeCells count="17">
    <mergeCell ref="N1:P1"/>
    <mergeCell ref="B1:G1"/>
    <mergeCell ref="K1:M1"/>
    <mergeCell ref="H1:J1"/>
    <mergeCell ref="A7:A8"/>
    <mergeCell ref="A5:A6"/>
    <mergeCell ref="B27:P27"/>
    <mergeCell ref="G16:G17"/>
    <mergeCell ref="A11:A12"/>
    <mergeCell ref="G13:G14"/>
    <mergeCell ref="A21:F21"/>
    <mergeCell ref="B24:P24"/>
    <mergeCell ref="B25:P25"/>
    <mergeCell ref="A23:P23"/>
    <mergeCell ref="B26:P26"/>
    <mergeCell ref="N3:N20"/>
    <mergeCell ref="O3:O20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A3" sqref="A3"/>
    </sheetView>
  </sheetViews>
  <sheetFormatPr defaultRowHeight="15" x14ac:dyDescent="0.25"/>
  <cols>
    <col min="1" max="1" width="8.85546875" customWidth="1"/>
    <col min="2" max="2" width="26.85546875" customWidth="1"/>
    <col min="3" max="3" width="32.42578125" customWidth="1"/>
    <col min="4" max="4" width="36.140625" customWidth="1"/>
    <col min="5" max="5" width="19" customWidth="1"/>
    <col min="6" max="6" width="14" style="12" customWidth="1"/>
    <col min="7" max="7" width="18.140625" customWidth="1"/>
    <col min="8" max="8" width="10.28515625" customWidth="1"/>
    <col min="9" max="9" width="10.5703125" customWidth="1"/>
    <col min="10" max="10" width="12" bestFit="1" customWidth="1"/>
    <col min="12" max="12" width="12.140625" customWidth="1"/>
    <col min="13" max="13" width="12" bestFit="1" customWidth="1"/>
  </cols>
  <sheetData>
    <row r="1" spans="1:17" ht="30" customHeight="1" x14ac:dyDescent="0.25">
      <c r="A1" s="88"/>
      <c r="B1" s="88"/>
      <c r="C1" s="25"/>
      <c r="D1" s="5"/>
      <c r="E1" s="5"/>
      <c r="F1" s="30"/>
      <c r="G1" s="5"/>
      <c r="H1" s="5"/>
      <c r="I1" s="5"/>
      <c r="J1" s="5"/>
      <c r="K1" s="5"/>
      <c r="L1" s="5"/>
      <c r="M1" s="5"/>
      <c r="P1" s="1"/>
    </row>
    <row r="2" spans="1:17" ht="75" x14ac:dyDescent="0.25">
      <c r="A2" s="23" t="s">
        <v>14</v>
      </c>
      <c r="B2" s="23" t="s">
        <v>83</v>
      </c>
      <c r="C2" s="23" t="s">
        <v>39</v>
      </c>
      <c r="D2" s="23" t="s">
        <v>26</v>
      </c>
      <c r="E2" s="23" t="s">
        <v>27</v>
      </c>
      <c r="F2" s="23" t="s">
        <v>88</v>
      </c>
      <c r="G2" s="23" t="s">
        <v>82</v>
      </c>
      <c r="H2" s="23" t="s">
        <v>89</v>
      </c>
      <c r="I2" s="23" t="s">
        <v>32</v>
      </c>
      <c r="J2" s="23" t="s">
        <v>28</v>
      </c>
      <c r="K2" s="23" t="s">
        <v>29</v>
      </c>
      <c r="L2" s="23" t="s">
        <v>30</v>
      </c>
      <c r="M2" s="23" t="s">
        <v>31</v>
      </c>
      <c r="Q2" s="1"/>
    </row>
    <row r="3" spans="1:17" s="15" customFormat="1" ht="30" customHeight="1" x14ac:dyDescent="0.25">
      <c r="A3" s="49" t="s">
        <v>73</v>
      </c>
      <c r="B3" s="50" t="s">
        <v>38</v>
      </c>
      <c r="C3" s="51" t="s">
        <v>40</v>
      </c>
      <c r="D3" s="42"/>
      <c r="E3" s="14"/>
      <c r="F3" s="29">
        <v>1100</v>
      </c>
      <c r="G3" s="55"/>
      <c r="H3" s="56"/>
      <c r="I3" s="42">
        <v>210</v>
      </c>
      <c r="J3" s="38">
        <v>10</v>
      </c>
      <c r="K3" s="43"/>
      <c r="L3" s="44">
        <f>K3*H3/I3</f>
        <v>0</v>
      </c>
      <c r="M3" s="44">
        <f>L3*I3</f>
        <v>0</v>
      </c>
      <c r="Q3" s="45"/>
    </row>
    <row r="4" spans="1:17" s="15" customFormat="1" ht="30" customHeight="1" x14ac:dyDescent="0.25">
      <c r="A4" s="49" t="s">
        <v>74</v>
      </c>
      <c r="B4" s="50" t="s">
        <v>77</v>
      </c>
      <c r="C4" s="51" t="s">
        <v>40</v>
      </c>
      <c r="D4" s="42"/>
      <c r="E4" s="14"/>
      <c r="F4" s="29">
        <v>75</v>
      </c>
      <c r="G4" s="55"/>
      <c r="H4" s="56"/>
      <c r="I4" s="42">
        <v>15</v>
      </c>
      <c r="J4" s="38">
        <v>12</v>
      </c>
      <c r="K4" s="43"/>
      <c r="L4" s="44">
        <f>K4*H4/I4</f>
        <v>0</v>
      </c>
      <c r="M4" s="44">
        <f>L4*I4</f>
        <v>0</v>
      </c>
      <c r="Q4" s="45"/>
    </row>
    <row r="5" spans="1:17" s="15" customFormat="1" ht="30" customHeight="1" x14ac:dyDescent="0.25">
      <c r="A5" s="49" t="s">
        <v>75</v>
      </c>
      <c r="B5" s="50" t="s">
        <v>42</v>
      </c>
      <c r="C5" s="51" t="s">
        <v>40</v>
      </c>
      <c r="D5" s="42"/>
      <c r="E5" s="42"/>
      <c r="F5" s="29">
        <v>560</v>
      </c>
      <c r="G5" s="57"/>
      <c r="H5" s="56"/>
      <c r="I5" s="42">
        <v>112</v>
      </c>
      <c r="J5" s="38">
        <v>9</v>
      </c>
      <c r="K5" s="43"/>
      <c r="L5" s="44">
        <f t="shared" ref="L5:L7" si="0">K5*H5/I5</f>
        <v>0</v>
      </c>
      <c r="M5" s="44">
        <f t="shared" ref="M5:M7" si="1">L5*I5</f>
        <v>0</v>
      </c>
    </row>
    <row r="6" spans="1:17" s="15" customFormat="1" ht="30" customHeight="1" x14ac:dyDescent="0.25">
      <c r="A6" s="49" t="s">
        <v>76</v>
      </c>
      <c r="B6" s="50" t="s">
        <v>41</v>
      </c>
      <c r="C6" s="51" t="s">
        <v>53</v>
      </c>
      <c r="D6" s="42"/>
      <c r="E6" s="42"/>
      <c r="F6" s="29">
        <v>30</v>
      </c>
      <c r="G6" s="57"/>
      <c r="H6" s="56"/>
      <c r="I6" s="42">
        <v>6</v>
      </c>
      <c r="J6" s="38">
        <v>10</v>
      </c>
      <c r="K6" s="43"/>
      <c r="L6" s="44">
        <f t="shared" si="0"/>
        <v>0</v>
      </c>
      <c r="M6" s="44">
        <f t="shared" si="1"/>
        <v>0</v>
      </c>
    </row>
    <row r="7" spans="1:17" s="15" customFormat="1" ht="30" customHeight="1" x14ac:dyDescent="0.25">
      <c r="A7" s="52" t="s">
        <v>79</v>
      </c>
      <c r="B7" s="53" t="s">
        <v>80</v>
      </c>
      <c r="C7" s="54" t="s">
        <v>81</v>
      </c>
      <c r="D7" s="46"/>
      <c r="E7" s="46"/>
      <c r="F7" s="41">
        <v>40000</v>
      </c>
      <c r="G7" s="58"/>
      <c r="H7" s="59"/>
      <c r="I7" s="46">
        <v>50</v>
      </c>
      <c r="J7" s="38">
        <v>0.1</v>
      </c>
      <c r="K7" s="47"/>
      <c r="L7" s="48">
        <f t="shared" si="0"/>
        <v>0</v>
      </c>
      <c r="M7" s="48">
        <f t="shared" si="1"/>
        <v>0</v>
      </c>
    </row>
    <row r="8" spans="1:17" x14ac:dyDescent="0.25">
      <c r="G8" s="89" t="s">
        <v>78</v>
      </c>
      <c r="H8" s="90"/>
      <c r="I8" s="90"/>
      <c r="J8" s="90"/>
      <c r="K8" s="90"/>
      <c r="L8" s="91"/>
      <c r="M8" s="40">
        <f>SUM(M3:M7)</f>
        <v>0</v>
      </c>
    </row>
    <row r="10" spans="1:17" s="15" customFormat="1" ht="30" customHeight="1" x14ac:dyDescent="0.25">
      <c r="A10" s="82" t="s">
        <v>64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</row>
    <row r="11" spans="1:17" s="15" customFormat="1" ht="30" customHeight="1" x14ac:dyDescent="0.25">
      <c r="A11" s="39" t="s">
        <v>63</v>
      </c>
      <c r="B11" s="85" t="s">
        <v>84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7" s="15" customFormat="1" ht="30" customHeight="1" x14ac:dyDescent="0.25">
      <c r="A12" s="37" t="s">
        <v>65</v>
      </c>
      <c r="B12" s="85" t="s">
        <v>87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7" s="15" customFormat="1" ht="30" customHeight="1" x14ac:dyDescent="0.25">
      <c r="A13" s="37" t="s">
        <v>66</v>
      </c>
      <c r="B13" s="85" t="s">
        <v>85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</sheetData>
  <mergeCells count="6">
    <mergeCell ref="A10:M10"/>
    <mergeCell ref="B12:M12"/>
    <mergeCell ref="B13:M13"/>
    <mergeCell ref="A1:B1"/>
    <mergeCell ref="G8:L8"/>
    <mergeCell ref="B11:M11"/>
  </mergeCells>
  <pageMargins left="0.19685039370078741" right="0.1968503937007874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Noleggio</vt:lpstr>
      <vt:lpstr>DETERGENTI e ETICHETTE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2018-10-22T12:27:28Z</dcterms:modified>
</cp:coreProperties>
</file>