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-3120" yWindow="420" windowWidth="15480" windowHeight="9525"/>
  </bookViews>
  <sheets>
    <sheet name="ANALISI" sheetId="1" r:id="rId1"/>
    <sheet name="MO" sheetId="6" state="hidden" r:id="rId2"/>
  </sheets>
  <definedNames>
    <definedName name="_xlnm._FilterDatabase" localSheetId="0" hidden="1">ANALISI!$A$1:$A$405</definedName>
    <definedName name="_xlnm.Print_Area" localSheetId="0">ANALISI!$A$1:$AB$71</definedName>
    <definedName name="OLE_LINK1" localSheetId="0">ANALISI!#REF!</definedName>
    <definedName name="_xlnm.Print_Titles" localSheetId="0">ANALISI!$B:$C,ANALISI!$1:$2</definedName>
  </definedNames>
  <calcPr calcId="125725"/>
</workbook>
</file>

<file path=xl/calcChain.xml><?xml version="1.0" encoding="utf-8"?>
<calcChain xmlns="http://schemas.openxmlformats.org/spreadsheetml/2006/main">
  <c r="AL51" i="1"/>
  <c r="AK51"/>
  <c r="AJ51"/>
  <c r="AI51"/>
  <c r="AG51"/>
  <c r="AF51"/>
  <c r="AE51"/>
  <c r="AD51"/>
  <c r="Y51"/>
  <c r="W51"/>
  <c r="M51"/>
  <c r="Q51" s="1"/>
  <c r="AL50"/>
  <c r="AK50"/>
  <c r="AJ50"/>
  <c r="AI50"/>
  <c r="AG50"/>
  <c r="AF50"/>
  <c r="AE50"/>
  <c r="AD50"/>
  <c r="Y50"/>
  <c r="W50"/>
  <c r="Q50"/>
  <c r="M50"/>
  <c r="X50" s="1"/>
  <c r="AL49"/>
  <c r="AK49"/>
  <c r="AJ49"/>
  <c r="AI49"/>
  <c r="AG49"/>
  <c r="AF49"/>
  <c r="AE49"/>
  <c r="AD49"/>
  <c r="Y49"/>
  <c r="W49"/>
  <c r="M49"/>
  <c r="Q49" s="1"/>
  <c r="AL48"/>
  <c r="AK48"/>
  <c r="AJ48"/>
  <c r="AI48"/>
  <c r="AG48"/>
  <c r="AF48"/>
  <c r="AE48"/>
  <c r="AD48"/>
  <c r="Y48"/>
  <c r="W48"/>
  <c r="Q48"/>
  <c r="M48"/>
  <c r="X48" s="1"/>
  <c r="AL47"/>
  <c r="AK47"/>
  <c r="AJ47"/>
  <c r="AI47"/>
  <c r="AG47"/>
  <c r="AF47"/>
  <c r="AE47"/>
  <c r="AD47"/>
  <c r="Y47"/>
  <c r="W47"/>
  <c r="M47"/>
  <c r="Q47" s="1"/>
  <c r="AL46"/>
  <c r="AK46"/>
  <c r="AJ46"/>
  <c r="AI46"/>
  <c r="AG46"/>
  <c r="AF46"/>
  <c r="AE46"/>
  <c r="AD46"/>
  <c r="Y46"/>
  <c r="W46"/>
  <c r="Q46"/>
  <c r="M46"/>
  <c r="X46" s="1"/>
  <c r="AL45"/>
  <c r="AK45"/>
  <c r="AJ45"/>
  <c r="AI45"/>
  <c r="AG45"/>
  <c r="AF45"/>
  <c r="AE45"/>
  <c r="AD45"/>
  <c r="Y45"/>
  <c r="W45"/>
  <c r="M45"/>
  <c r="Q45" s="1"/>
  <c r="AL44"/>
  <c r="AK44"/>
  <c r="AJ44"/>
  <c r="AI44"/>
  <c r="AG44"/>
  <c r="AF44"/>
  <c r="AE44"/>
  <c r="AD44"/>
  <c r="Y44"/>
  <c r="W44"/>
  <c r="Q44"/>
  <c r="M44"/>
  <c r="X44" s="1"/>
  <c r="AL43"/>
  <c r="AK43"/>
  <c r="AJ43"/>
  <c r="AI43"/>
  <c r="AG43"/>
  <c r="AF43"/>
  <c r="AE43"/>
  <c r="AD43"/>
  <c r="Y43"/>
  <c r="W43"/>
  <c r="M43"/>
  <c r="Q43" s="1"/>
  <c r="AL42"/>
  <c r="AK42"/>
  <c r="AJ42"/>
  <c r="AI42"/>
  <c r="AG42"/>
  <c r="AF42"/>
  <c r="AE42"/>
  <c r="AD42"/>
  <c r="Y42"/>
  <c r="W42"/>
  <c r="M42"/>
  <c r="X42" s="1"/>
  <c r="AL41"/>
  <c r="AK41"/>
  <c r="AJ41"/>
  <c r="AI41"/>
  <c r="AG41"/>
  <c r="AF41"/>
  <c r="AE41"/>
  <c r="AD41"/>
  <c r="Y41"/>
  <c r="W41"/>
  <c r="M41"/>
  <c r="Q41" s="1"/>
  <c r="AL40"/>
  <c r="AK40"/>
  <c r="AJ40"/>
  <c r="AI40"/>
  <c r="AG40"/>
  <c r="AF40"/>
  <c r="AE40"/>
  <c r="AD40"/>
  <c r="Y40"/>
  <c r="W40"/>
  <c r="M40"/>
  <c r="X40" s="1"/>
  <c r="AL39"/>
  <c r="AK39"/>
  <c r="AJ39"/>
  <c r="AI39"/>
  <c r="AG39"/>
  <c r="AF39"/>
  <c r="AE39"/>
  <c r="AD39"/>
  <c r="Y39"/>
  <c r="W39"/>
  <c r="M39"/>
  <c r="Q39" s="1"/>
  <c r="AL38"/>
  <c r="AK38"/>
  <c r="AJ38"/>
  <c r="AI38"/>
  <c r="AG38"/>
  <c r="AF38"/>
  <c r="AE38"/>
  <c r="AD38"/>
  <c r="Y38"/>
  <c r="W38"/>
  <c r="M38"/>
  <c r="X38" s="1"/>
  <c r="AL37"/>
  <c r="AK37"/>
  <c r="AJ37"/>
  <c r="AI37"/>
  <c r="AG37"/>
  <c r="AF37"/>
  <c r="AE37"/>
  <c r="AD37"/>
  <c r="Y37"/>
  <c r="W37"/>
  <c r="M37"/>
  <c r="Q37" s="1"/>
  <c r="AL36"/>
  <c r="AK36"/>
  <c r="AJ36"/>
  <c r="AI36"/>
  <c r="AG36"/>
  <c r="AF36"/>
  <c r="AE36"/>
  <c r="AD36"/>
  <c r="Y36"/>
  <c r="W36"/>
  <c r="M36"/>
  <c r="X36" s="1"/>
  <c r="AL35"/>
  <c r="AK35"/>
  <c r="AJ35"/>
  <c r="AI35"/>
  <c r="AG35"/>
  <c r="AF35"/>
  <c r="AE35"/>
  <c r="AD35"/>
  <c r="Y35"/>
  <c r="W35"/>
  <c r="M35"/>
  <c r="Q35" s="1"/>
  <c r="AL34"/>
  <c r="AK34"/>
  <c r="AJ34"/>
  <c r="AI34"/>
  <c r="AG34"/>
  <c r="AF34"/>
  <c r="AE34"/>
  <c r="AD34"/>
  <c r="Y34"/>
  <c r="W34"/>
  <c r="Q34"/>
  <c r="M34"/>
  <c r="X34" s="1"/>
  <c r="AL33"/>
  <c r="AK33"/>
  <c r="AJ33"/>
  <c r="AI33"/>
  <c r="AG33"/>
  <c r="AF33"/>
  <c r="AE33"/>
  <c r="AD33"/>
  <c r="Y33"/>
  <c r="W33"/>
  <c r="M33"/>
  <c r="Q33" s="1"/>
  <c r="AL32"/>
  <c r="AK32"/>
  <c r="AJ32"/>
  <c r="AI32"/>
  <c r="AG32"/>
  <c r="AF32"/>
  <c r="AE32"/>
  <c r="AD32"/>
  <c r="Y32"/>
  <c r="W32"/>
  <c r="Q32"/>
  <c r="M32"/>
  <c r="X32" s="1"/>
  <c r="AL31"/>
  <c r="AK31"/>
  <c r="AJ31"/>
  <c r="AI31"/>
  <c r="AG31"/>
  <c r="AF31"/>
  <c r="AE31"/>
  <c r="AD31"/>
  <c r="Y31"/>
  <c r="W31"/>
  <c r="M31"/>
  <c r="Q31" s="1"/>
  <c r="AL30"/>
  <c r="AK30"/>
  <c r="AJ30"/>
  <c r="AI30"/>
  <c r="AG30"/>
  <c r="AF30"/>
  <c r="AE30"/>
  <c r="AD30"/>
  <c r="Y30"/>
  <c r="W30"/>
  <c r="Q30"/>
  <c r="M30"/>
  <c r="X30" s="1"/>
  <c r="AL29"/>
  <c r="AK29"/>
  <c r="AJ29"/>
  <c r="AI29"/>
  <c r="AG29"/>
  <c r="AF29"/>
  <c r="AE29"/>
  <c r="AD29"/>
  <c r="Y29"/>
  <c r="W29"/>
  <c r="M29"/>
  <c r="Q29" s="1"/>
  <c r="AL28"/>
  <c r="AK28"/>
  <c r="AJ28"/>
  <c r="AI28"/>
  <c r="AG28"/>
  <c r="AF28"/>
  <c r="AE28"/>
  <c r="AD28"/>
  <c r="Y28"/>
  <c r="W28"/>
  <c r="Q28"/>
  <c r="M28"/>
  <c r="X28" s="1"/>
  <c r="AL27"/>
  <c r="AK27"/>
  <c r="AJ27"/>
  <c r="AI27"/>
  <c r="AG27"/>
  <c r="AF27"/>
  <c r="AE27"/>
  <c r="AD27"/>
  <c r="Y27"/>
  <c r="W27"/>
  <c r="M27"/>
  <c r="Q27" s="1"/>
  <c r="AL26"/>
  <c r="AK26"/>
  <c r="AJ26"/>
  <c r="AI26"/>
  <c r="AG26"/>
  <c r="AF26"/>
  <c r="AE26"/>
  <c r="AD26"/>
  <c r="Y26"/>
  <c r="W26"/>
  <c r="M26"/>
  <c r="X26" s="1"/>
  <c r="AL25"/>
  <c r="AK25"/>
  <c r="AJ25"/>
  <c r="AI25"/>
  <c r="AG25"/>
  <c r="AF25"/>
  <c r="AE25"/>
  <c r="AD25"/>
  <c r="Y25"/>
  <c r="W25"/>
  <c r="M25"/>
  <c r="Q25" s="1"/>
  <c r="AL24"/>
  <c r="AK24"/>
  <c r="AJ24"/>
  <c r="AI24"/>
  <c r="AG24"/>
  <c r="AF24"/>
  <c r="AE24"/>
  <c r="AD24"/>
  <c r="Y24"/>
  <c r="W24"/>
  <c r="Q24"/>
  <c r="M24"/>
  <c r="X24" s="1"/>
  <c r="AL23"/>
  <c r="AK23"/>
  <c r="AJ23"/>
  <c r="AI23"/>
  <c r="AG23"/>
  <c r="AF23"/>
  <c r="AE23"/>
  <c r="AD23"/>
  <c r="Y23"/>
  <c r="W23"/>
  <c r="M23"/>
  <c r="Q23" s="1"/>
  <c r="AL22"/>
  <c r="AK22"/>
  <c r="AJ22"/>
  <c r="AI22"/>
  <c r="AG22"/>
  <c r="AF22"/>
  <c r="AE22"/>
  <c r="AD22"/>
  <c r="Y22"/>
  <c r="W22"/>
  <c r="M22"/>
  <c r="X22" s="1"/>
  <c r="AL21"/>
  <c r="AK21"/>
  <c r="AJ21"/>
  <c r="AI21"/>
  <c r="AG21"/>
  <c r="AF21"/>
  <c r="AE21"/>
  <c r="AD21"/>
  <c r="Y21"/>
  <c r="W21"/>
  <c r="M21"/>
  <c r="Q21" s="1"/>
  <c r="AL20"/>
  <c r="AK20"/>
  <c r="AJ20"/>
  <c r="AI20"/>
  <c r="AG20"/>
  <c r="AF20"/>
  <c r="AE20"/>
  <c r="AD20"/>
  <c r="Y20"/>
  <c r="W20"/>
  <c r="Q20"/>
  <c r="M20"/>
  <c r="X20" s="1"/>
  <c r="AL19"/>
  <c r="AK19"/>
  <c r="AJ19"/>
  <c r="AI19"/>
  <c r="AG19"/>
  <c r="AF19"/>
  <c r="AE19"/>
  <c r="AD19"/>
  <c r="Y19"/>
  <c r="W19"/>
  <c r="M19"/>
  <c r="Q19" s="1"/>
  <c r="AL18"/>
  <c r="AK18"/>
  <c r="AJ18"/>
  <c r="AI18"/>
  <c r="AG18"/>
  <c r="AF18"/>
  <c r="AE18"/>
  <c r="AD18"/>
  <c r="Y18"/>
  <c r="W18"/>
  <c r="Q18"/>
  <c r="M18"/>
  <c r="X18" s="1"/>
  <c r="AL17"/>
  <c r="AK17"/>
  <c r="AJ17"/>
  <c r="AI17"/>
  <c r="AG17"/>
  <c r="AF17"/>
  <c r="AE17"/>
  <c r="AD17"/>
  <c r="Y17"/>
  <c r="W17"/>
  <c r="M17"/>
  <c r="Q17" s="1"/>
  <c r="AL16"/>
  <c r="AK16"/>
  <c r="AJ16"/>
  <c r="AI16"/>
  <c r="AG16"/>
  <c r="AF16"/>
  <c r="AE16"/>
  <c r="AD16"/>
  <c r="Y16"/>
  <c r="W16"/>
  <c r="Q16"/>
  <c r="M16"/>
  <c r="X16" s="1"/>
  <c r="AL15"/>
  <c r="AK15"/>
  <c r="AJ15"/>
  <c r="AI15"/>
  <c r="AG15"/>
  <c r="AF15"/>
  <c r="AE15"/>
  <c r="AD15"/>
  <c r="Y15"/>
  <c r="W15"/>
  <c r="M15"/>
  <c r="Q15" s="1"/>
  <c r="AL14"/>
  <c r="AK14"/>
  <c r="AJ14"/>
  <c r="AI14"/>
  <c r="AG14"/>
  <c r="AF14"/>
  <c r="AE14"/>
  <c r="AD14"/>
  <c r="Y14"/>
  <c r="W14"/>
  <c r="M14"/>
  <c r="X14" s="1"/>
  <c r="AL13"/>
  <c r="AK13"/>
  <c r="AJ13"/>
  <c r="AI13"/>
  <c r="AG13"/>
  <c r="AF13"/>
  <c r="AE13"/>
  <c r="AD13"/>
  <c r="Y13"/>
  <c r="W13"/>
  <c r="M13"/>
  <c r="Q13" s="1"/>
  <c r="AL12"/>
  <c r="AK12"/>
  <c r="AJ12"/>
  <c r="AI12"/>
  <c r="AG12"/>
  <c r="AF12"/>
  <c r="AE12"/>
  <c r="AD12"/>
  <c r="Y12"/>
  <c r="W12"/>
  <c r="Q12"/>
  <c r="M12"/>
  <c r="X12" s="1"/>
  <c r="AL11"/>
  <c r="AK11"/>
  <c r="AJ11"/>
  <c r="AI11"/>
  <c r="AG11"/>
  <c r="AF11"/>
  <c r="AE11"/>
  <c r="AD11"/>
  <c r="Y11"/>
  <c r="W11"/>
  <c r="M11"/>
  <c r="Q11" s="1"/>
  <c r="AL10"/>
  <c r="AK10"/>
  <c r="AJ10"/>
  <c r="AI10"/>
  <c r="AG10"/>
  <c r="AF10"/>
  <c r="AE10"/>
  <c r="AD10"/>
  <c r="Y10"/>
  <c r="W10"/>
  <c r="Q10"/>
  <c r="M10"/>
  <c r="X10" s="1"/>
  <c r="AL9"/>
  <c r="AK9"/>
  <c r="AJ9"/>
  <c r="AI9"/>
  <c r="AG9"/>
  <c r="AF9"/>
  <c r="AE9"/>
  <c r="AD9"/>
  <c r="Y9"/>
  <c r="W9"/>
  <c r="M9"/>
  <c r="Q9" s="1"/>
  <c r="AL8"/>
  <c r="AK8"/>
  <c r="AJ8"/>
  <c r="AI8"/>
  <c r="AG8"/>
  <c r="AF8"/>
  <c r="AE8"/>
  <c r="AD8"/>
  <c r="Y8"/>
  <c r="W8"/>
  <c r="Q8"/>
  <c r="M8"/>
  <c r="X8" s="1"/>
  <c r="AL7"/>
  <c r="AK7"/>
  <c r="AJ7"/>
  <c r="AI7"/>
  <c r="AG7"/>
  <c r="AF7"/>
  <c r="AE7"/>
  <c r="AD7"/>
  <c r="Y7"/>
  <c r="W7"/>
  <c r="M7"/>
  <c r="Q7" s="1"/>
  <c r="AL6"/>
  <c r="AK6"/>
  <c r="AJ6"/>
  <c r="AI6"/>
  <c r="AG6"/>
  <c r="AF6"/>
  <c r="AE6"/>
  <c r="AD6"/>
  <c r="Y6"/>
  <c r="W6"/>
  <c r="Q6"/>
  <c r="M6"/>
  <c r="X6" s="1"/>
  <c r="AL5"/>
  <c r="AK5"/>
  <c r="AJ5"/>
  <c r="AI5"/>
  <c r="AG5"/>
  <c r="AF5"/>
  <c r="AE5"/>
  <c r="AD5"/>
  <c r="Y5"/>
  <c r="W5"/>
  <c r="M5"/>
  <c r="Q5" s="1"/>
  <c r="AL64"/>
  <c r="AK64"/>
  <c r="AJ64"/>
  <c r="AI64"/>
  <c r="AG64"/>
  <c r="AF64"/>
  <c r="AE64"/>
  <c r="AD64"/>
  <c r="Y64"/>
  <c r="W64"/>
  <c r="M64"/>
  <c r="Q64" s="1"/>
  <c r="AL63"/>
  <c r="AK63"/>
  <c r="AJ63"/>
  <c r="AI63"/>
  <c r="AG63"/>
  <c r="AF63"/>
  <c r="AE63"/>
  <c r="AD63"/>
  <c r="Y63"/>
  <c r="W63"/>
  <c r="Q63"/>
  <c r="M63"/>
  <c r="X63" s="1"/>
  <c r="AL62"/>
  <c r="AK62"/>
  <c r="AJ62"/>
  <c r="AI62"/>
  <c r="AG62"/>
  <c r="AF62"/>
  <c r="AE62"/>
  <c r="AD62"/>
  <c r="Y62"/>
  <c r="W62"/>
  <c r="M62"/>
  <c r="Q62" s="1"/>
  <c r="AL61"/>
  <c r="AK61"/>
  <c r="AJ61"/>
  <c r="AI61"/>
  <c r="AG61"/>
  <c r="AF61"/>
  <c r="AE61"/>
  <c r="AD61"/>
  <c r="Y61"/>
  <c r="W61"/>
  <c r="Q61"/>
  <c r="M61"/>
  <c r="X61" s="1"/>
  <c r="AL60"/>
  <c r="AK60"/>
  <c r="AJ60"/>
  <c r="AI60"/>
  <c r="AG60"/>
  <c r="AF60"/>
  <c r="AE60"/>
  <c r="AD60"/>
  <c r="Y60"/>
  <c r="W60"/>
  <c r="M60"/>
  <c r="Q60" s="1"/>
  <c r="AL59"/>
  <c r="AK59"/>
  <c r="AJ59"/>
  <c r="AI59"/>
  <c r="AG59"/>
  <c r="AF59"/>
  <c r="AE59"/>
  <c r="AD59"/>
  <c r="Y59"/>
  <c r="W59"/>
  <c r="Q59"/>
  <c r="M59"/>
  <c r="X59" s="1"/>
  <c r="AL58"/>
  <c r="AK58"/>
  <c r="AJ58"/>
  <c r="AI58"/>
  <c r="AG58"/>
  <c r="AF58"/>
  <c r="AE58"/>
  <c r="AD58"/>
  <c r="Y58"/>
  <c r="W58"/>
  <c r="M58"/>
  <c r="Q58" s="1"/>
  <c r="AL57"/>
  <c r="AK57"/>
  <c r="AJ57"/>
  <c r="AI57"/>
  <c r="AG57"/>
  <c r="AF57"/>
  <c r="AE57"/>
  <c r="AD57"/>
  <c r="Y57"/>
  <c r="W57"/>
  <c r="M57"/>
  <c r="X57" s="1"/>
  <c r="AL56"/>
  <c r="AK56"/>
  <c r="AJ56"/>
  <c r="AI56"/>
  <c r="AG56"/>
  <c r="AF56"/>
  <c r="AE56"/>
  <c r="AD56"/>
  <c r="Y56"/>
  <c r="W56"/>
  <c r="M56"/>
  <c r="Q56" s="1"/>
  <c r="AL55"/>
  <c r="AK55"/>
  <c r="AJ55"/>
  <c r="AI55"/>
  <c r="AG55"/>
  <c r="AF55"/>
  <c r="AE55"/>
  <c r="AD55"/>
  <c r="Y55"/>
  <c r="W55"/>
  <c r="M55"/>
  <c r="X55" s="1"/>
  <c r="AL54"/>
  <c r="AK54"/>
  <c r="AJ54"/>
  <c r="AI54"/>
  <c r="AG54"/>
  <c r="AF54"/>
  <c r="AE54"/>
  <c r="AD54"/>
  <c r="Y54"/>
  <c r="W54"/>
  <c r="M54"/>
  <c r="Q54" s="1"/>
  <c r="AL53"/>
  <c r="AK53"/>
  <c r="AJ53"/>
  <c r="AI53"/>
  <c r="AG53"/>
  <c r="AF53"/>
  <c r="AE53"/>
  <c r="AD53"/>
  <c r="Y53"/>
  <c r="W53"/>
  <c r="M53"/>
  <c r="X53" s="1"/>
  <c r="AL66"/>
  <c r="AK66"/>
  <c r="AJ66"/>
  <c r="AI66"/>
  <c r="AG66"/>
  <c r="AF66"/>
  <c r="AE66"/>
  <c r="AD66"/>
  <c r="Y66"/>
  <c r="W66"/>
  <c r="M66"/>
  <c r="Q66" s="1"/>
  <c r="K51"/>
  <c r="K64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3" s="1"/>
  <c r="A54" s="1"/>
  <c r="A55" s="1"/>
  <c r="A56" s="1"/>
  <c r="A57" s="1"/>
  <c r="A58" s="1"/>
  <c r="A59" s="1"/>
  <c r="A60" s="1"/>
  <c r="A61" s="1"/>
  <c r="A62" s="1"/>
  <c r="A63" s="1"/>
  <c r="A64" s="1"/>
  <c r="A66" s="1"/>
  <c r="A67" s="1"/>
  <c r="A68" s="1"/>
  <c r="A69" s="1"/>
  <c r="A70" s="1"/>
  <c r="AD67"/>
  <c r="AE67"/>
  <c r="AF67"/>
  <c r="AG67"/>
  <c r="AD68"/>
  <c r="AE68"/>
  <c r="AF68"/>
  <c r="AG68"/>
  <c r="AD69"/>
  <c r="AE69"/>
  <c r="AF69"/>
  <c r="AG69"/>
  <c r="AD70"/>
  <c r="AE70"/>
  <c r="AF70"/>
  <c r="AG70"/>
  <c r="S5" l="1"/>
  <c r="Z5" s="1"/>
  <c r="S9"/>
  <c r="Z9" s="1"/>
  <c r="S13"/>
  <c r="Z13" s="1"/>
  <c r="S15"/>
  <c r="Z15" s="1"/>
  <c r="S19"/>
  <c r="Z19" s="1"/>
  <c r="S25"/>
  <c r="Z25" s="1"/>
  <c r="S27"/>
  <c r="Z27" s="1"/>
  <c r="S31"/>
  <c r="Z31" s="1"/>
  <c r="S35"/>
  <c r="Z35" s="1"/>
  <c r="S37"/>
  <c r="Z37" s="1"/>
  <c r="S39"/>
  <c r="Z39" s="1"/>
  <c r="S41"/>
  <c r="Z41" s="1"/>
  <c r="S43"/>
  <c r="Z43" s="1"/>
  <c r="S47"/>
  <c r="Z47" s="1"/>
  <c r="S51"/>
  <c r="Z51" s="1"/>
  <c r="S7"/>
  <c r="Z7" s="1"/>
  <c r="S11"/>
  <c r="Z11" s="1"/>
  <c r="S17"/>
  <c r="Z17" s="1"/>
  <c r="S21"/>
  <c r="Z21" s="1"/>
  <c r="S23"/>
  <c r="Z23" s="1"/>
  <c r="S29"/>
  <c r="Z29" s="1"/>
  <c r="S33"/>
  <c r="Z33" s="1"/>
  <c r="S45"/>
  <c r="Z45" s="1"/>
  <c r="S49"/>
  <c r="Z49" s="1"/>
  <c r="X5"/>
  <c r="X7"/>
  <c r="X9"/>
  <c r="X11"/>
  <c r="X13"/>
  <c r="Q14"/>
  <c r="X15"/>
  <c r="X17"/>
  <c r="X19"/>
  <c r="X21"/>
  <c r="Q22"/>
  <c r="X23"/>
  <c r="X25"/>
  <c r="Q26"/>
  <c r="X27"/>
  <c r="X29"/>
  <c r="X31"/>
  <c r="X33"/>
  <c r="X35"/>
  <c r="Q36"/>
  <c r="X37"/>
  <c r="Q38"/>
  <c r="X39"/>
  <c r="Q40"/>
  <c r="X41"/>
  <c r="Q42"/>
  <c r="X43"/>
  <c r="X45"/>
  <c r="X47"/>
  <c r="X49"/>
  <c r="X51"/>
  <c r="S6"/>
  <c r="Z6" s="1"/>
  <c r="S8"/>
  <c r="Z8" s="1"/>
  <c r="S10"/>
  <c r="Z10" s="1"/>
  <c r="S12"/>
  <c r="Z12" s="1"/>
  <c r="S16"/>
  <c r="Z16" s="1"/>
  <c r="S18"/>
  <c r="Z18" s="1"/>
  <c r="S20"/>
  <c r="Z20" s="1"/>
  <c r="S24"/>
  <c r="Z24" s="1"/>
  <c r="S28"/>
  <c r="Z28" s="1"/>
  <c r="S30"/>
  <c r="Z30" s="1"/>
  <c r="S32"/>
  <c r="Z32" s="1"/>
  <c r="S34"/>
  <c r="Z34" s="1"/>
  <c r="S44"/>
  <c r="Z44" s="1"/>
  <c r="S46"/>
  <c r="Z46" s="1"/>
  <c r="S48"/>
  <c r="Z48" s="1"/>
  <c r="S50"/>
  <c r="Z50" s="1"/>
  <c r="S60"/>
  <c r="Z60" s="1"/>
  <c r="S64"/>
  <c r="Z64" s="1"/>
  <c r="S54"/>
  <c r="Z54" s="1"/>
  <c r="S56"/>
  <c r="Z56" s="1"/>
  <c r="S58"/>
  <c r="Z58" s="1"/>
  <c r="S62"/>
  <c r="Z62" s="1"/>
  <c r="Q53"/>
  <c r="X54"/>
  <c r="Q55"/>
  <c r="X56"/>
  <c r="Q57"/>
  <c r="X58"/>
  <c r="X60"/>
  <c r="X62"/>
  <c r="X64"/>
  <c r="S59"/>
  <c r="Z59" s="1"/>
  <c r="S61"/>
  <c r="Z61" s="1"/>
  <c r="S63"/>
  <c r="Z63" s="1"/>
  <c r="S66"/>
  <c r="Z66" s="1"/>
  <c r="X66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3"/>
  <c r="K54"/>
  <c r="K55"/>
  <c r="K56"/>
  <c r="K57"/>
  <c r="K58"/>
  <c r="K59"/>
  <c r="K60"/>
  <c r="K61"/>
  <c r="K62"/>
  <c r="K63"/>
  <c r="K67"/>
  <c r="W67" s="1"/>
  <c r="M67"/>
  <c r="Q67" s="1"/>
  <c r="Y67"/>
  <c r="K68"/>
  <c r="W68" s="1"/>
  <c r="M68"/>
  <c r="Q68" s="1"/>
  <c r="S68" s="1"/>
  <c r="Y68"/>
  <c r="K69"/>
  <c r="W69" s="1"/>
  <c r="M69"/>
  <c r="Q69" s="1"/>
  <c r="Y69"/>
  <c r="K70"/>
  <c r="W70" s="1"/>
  <c r="M70"/>
  <c r="Q70" s="1"/>
  <c r="S70" s="1"/>
  <c r="Z70" s="1"/>
  <c r="Y70"/>
  <c r="AI65"/>
  <c r="AJ65"/>
  <c r="AK65"/>
  <c r="AL65"/>
  <c r="AI67"/>
  <c r="AJ67"/>
  <c r="AK67"/>
  <c r="AL67"/>
  <c r="AI68"/>
  <c r="AJ68"/>
  <c r="AK68"/>
  <c r="AL68"/>
  <c r="AI69"/>
  <c r="AJ69"/>
  <c r="AK69"/>
  <c r="AL69"/>
  <c r="AI70"/>
  <c r="AJ70"/>
  <c r="AK70"/>
  <c r="AL70"/>
  <c r="K5"/>
  <c r="S42" l="1"/>
  <c r="Z42" s="1"/>
  <c r="S40"/>
  <c r="Z40" s="1"/>
  <c r="T40"/>
  <c r="AA40" s="1"/>
  <c r="S38"/>
  <c r="Z38" s="1"/>
  <c r="S36"/>
  <c r="Z36" s="1"/>
  <c r="T36"/>
  <c r="AA36" s="1"/>
  <c r="S26"/>
  <c r="Z26" s="1"/>
  <c r="S22"/>
  <c r="Z22" s="1"/>
  <c r="T22"/>
  <c r="AA22" s="1"/>
  <c r="S14"/>
  <c r="Z14" s="1"/>
  <c r="T50"/>
  <c r="AA50" s="1"/>
  <c r="AB50" s="1"/>
  <c r="T48"/>
  <c r="AA48" s="1"/>
  <c r="AB48" s="1"/>
  <c r="T46"/>
  <c r="AA46" s="1"/>
  <c r="AB46" s="1"/>
  <c r="T44"/>
  <c r="AA44" s="1"/>
  <c r="AB44" s="1"/>
  <c r="T34"/>
  <c r="AA34" s="1"/>
  <c r="AB34" s="1"/>
  <c r="T32"/>
  <c r="AA32" s="1"/>
  <c r="AB32" s="1"/>
  <c r="T30"/>
  <c r="AA30" s="1"/>
  <c r="AB30" s="1"/>
  <c r="T28"/>
  <c r="AA28" s="1"/>
  <c r="AB28" s="1"/>
  <c r="T24"/>
  <c r="AA24" s="1"/>
  <c r="AB24" s="1"/>
  <c r="T20"/>
  <c r="AA20" s="1"/>
  <c r="AB20" s="1"/>
  <c r="T18"/>
  <c r="AA18" s="1"/>
  <c r="AB18" s="1"/>
  <c r="T16"/>
  <c r="AA16" s="1"/>
  <c r="AB16" s="1"/>
  <c r="T12"/>
  <c r="AA12" s="1"/>
  <c r="AB12" s="1"/>
  <c r="T10"/>
  <c r="AA10" s="1"/>
  <c r="AB10" s="1"/>
  <c r="T8"/>
  <c r="AA8" s="1"/>
  <c r="AB8" s="1"/>
  <c r="T6"/>
  <c r="AA6" s="1"/>
  <c r="AB6" s="1"/>
  <c r="U50"/>
  <c r="U46"/>
  <c r="U34"/>
  <c r="U30"/>
  <c r="U12"/>
  <c r="U8"/>
  <c r="T49"/>
  <c r="T33"/>
  <c r="T23"/>
  <c r="T17"/>
  <c r="T7"/>
  <c r="U48"/>
  <c r="U44"/>
  <c r="U32"/>
  <c r="U28"/>
  <c r="T51"/>
  <c r="T43"/>
  <c r="T39"/>
  <c r="T35"/>
  <c r="T27"/>
  <c r="T19"/>
  <c r="T13"/>
  <c r="T5"/>
  <c r="AB11"/>
  <c r="U24"/>
  <c r="U18"/>
  <c r="T45"/>
  <c r="AA45" s="1"/>
  <c r="AB45" s="1"/>
  <c r="T29"/>
  <c r="AA29" s="1"/>
  <c r="AB29" s="1"/>
  <c r="T21"/>
  <c r="AA21" s="1"/>
  <c r="AB21" s="1"/>
  <c r="T11"/>
  <c r="AA11" s="1"/>
  <c r="U20"/>
  <c r="U16"/>
  <c r="U10"/>
  <c r="U6"/>
  <c r="T47"/>
  <c r="AA47" s="1"/>
  <c r="AB47" s="1"/>
  <c r="T41"/>
  <c r="AA41" s="1"/>
  <c r="AB41" s="1"/>
  <c r="T37"/>
  <c r="AA37" s="1"/>
  <c r="AB37" s="1"/>
  <c r="T31"/>
  <c r="AA31" s="1"/>
  <c r="AB31" s="1"/>
  <c r="T25"/>
  <c r="AA25" s="1"/>
  <c r="AB25" s="1"/>
  <c r="T15"/>
  <c r="AA15" s="1"/>
  <c r="AB15" s="1"/>
  <c r="T9"/>
  <c r="AA9" s="1"/>
  <c r="AB9" s="1"/>
  <c r="T58"/>
  <c r="T54"/>
  <c r="T60"/>
  <c r="S57"/>
  <c r="Z57" s="1"/>
  <c r="S55"/>
  <c r="Z55" s="1"/>
  <c r="T55"/>
  <c r="AA55" s="1"/>
  <c r="S53"/>
  <c r="Z53" s="1"/>
  <c r="T63"/>
  <c r="AA63" s="1"/>
  <c r="AB63" s="1"/>
  <c r="T61"/>
  <c r="AA61" s="1"/>
  <c r="AB61" s="1"/>
  <c r="T59"/>
  <c r="AA59" s="1"/>
  <c r="AB59" s="1"/>
  <c r="T62"/>
  <c r="AA62" s="1"/>
  <c r="AB62" s="1"/>
  <c r="T56"/>
  <c r="AA56" s="1"/>
  <c r="AB56" s="1"/>
  <c r="T64"/>
  <c r="AA64" s="1"/>
  <c r="AB64" s="1"/>
  <c r="T66"/>
  <c r="X68"/>
  <c r="X70"/>
  <c r="X67"/>
  <c r="X69"/>
  <c r="S67"/>
  <c r="Z67" s="1"/>
  <c r="S69"/>
  <c r="Z69" s="1"/>
  <c r="Z68"/>
  <c r="T68"/>
  <c r="AA68" s="1"/>
  <c r="T70"/>
  <c r="AA70" s="1"/>
  <c r="AB70" s="1"/>
  <c r="AI72"/>
  <c r="AK72"/>
  <c r="AL72"/>
  <c r="U70"/>
  <c r="U68"/>
  <c r="AA7" l="1"/>
  <c r="AB7" s="1"/>
  <c r="U7"/>
  <c r="AA17"/>
  <c r="AB17" s="1"/>
  <c r="U17"/>
  <c r="AA23"/>
  <c r="AB23" s="1"/>
  <c r="U23"/>
  <c r="AA33"/>
  <c r="AB33" s="1"/>
  <c r="U33"/>
  <c r="AA49"/>
  <c r="AB49" s="1"/>
  <c r="U49"/>
  <c r="U9"/>
  <c r="U15"/>
  <c r="U25"/>
  <c r="U31"/>
  <c r="U37"/>
  <c r="U41"/>
  <c r="U47"/>
  <c r="T14"/>
  <c r="AA14" s="1"/>
  <c r="AB22"/>
  <c r="T26"/>
  <c r="AA26" s="1"/>
  <c r="U26"/>
  <c r="AB36"/>
  <c r="T38"/>
  <c r="AA38" s="1"/>
  <c r="AB40"/>
  <c r="T42"/>
  <c r="AA42" s="1"/>
  <c r="U42"/>
  <c r="AA5"/>
  <c r="AB5" s="1"/>
  <c r="U5"/>
  <c r="AA13"/>
  <c r="AB13" s="1"/>
  <c r="U13"/>
  <c r="AA19"/>
  <c r="AB19" s="1"/>
  <c r="U19"/>
  <c r="AA27"/>
  <c r="AB27" s="1"/>
  <c r="U27"/>
  <c r="AA35"/>
  <c r="AB35" s="1"/>
  <c r="U35"/>
  <c r="AA39"/>
  <c r="AB39" s="1"/>
  <c r="U39"/>
  <c r="AA43"/>
  <c r="AB43" s="1"/>
  <c r="U43"/>
  <c r="AA51"/>
  <c r="AB51" s="1"/>
  <c r="U51"/>
  <c r="U11"/>
  <c r="U21"/>
  <c r="U29"/>
  <c r="U45"/>
  <c r="AB14"/>
  <c r="U22"/>
  <c r="AB26"/>
  <c r="U36"/>
  <c r="AB38"/>
  <c r="U40"/>
  <c r="AB42"/>
  <c r="AA54"/>
  <c r="AB54" s="1"/>
  <c r="U54"/>
  <c r="AA58"/>
  <c r="AB58" s="1"/>
  <c r="U58"/>
  <c r="T53"/>
  <c r="AA53" s="1"/>
  <c r="U53"/>
  <c r="AB55"/>
  <c r="T57"/>
  <c r="AA57" s="1"/>
  <c r="U64"/>
  <c r="U59"/>
  <c r="AA60"/>
  <c r="AB60" s="1"/>
  <c r="U60"/>
  <c r="AB53"/>
  <c r="U55"/>
  <c r="AB57"/>
  <c r="U61"/>
  <c r="U56"/>
  <c r="U62"/>
  <c r="U63"/>
  <c r="AA66"/>
  <c r="AB66" s="1"/>
  <c r="U66"/>
  <c r="T69"/>
  <c r="T67"/>
  <c r="AG72"/>
  <c r="AF72"/>
  <c r="AJ72"/>
  <c r="AE72"/>
  <c r="AD72"/>
  <c r="AB68"/>
  <c r="U38" l="1"/>
  <c r="U14"/>
  <c r="U57"/>
  <c r="AA69"/>
  <c r="AB69" s="1"/>
  <c r="U69"/>
  <c r="AA67"/>
  <c r="AB67" s="1"/>
  <c r="U67"/>
  <c r="W72" l="1"/>
  <c r="G5" i="6"/>
  <c r="O5" s="1"/>
  <c r="G6"/>
  <c r="O6" s="1"/>
  <c r="P6" s="1"/>
  <c r="G7"/>
  <c r="O7"/>
  <c r="P7" s="1"/>
  <c r="G8"/>
  <c r="O8" s="1"/>
  <c r="P8" s="1"/>
  <c r="O12"/>
  <c r="O13"/>
  <c r="O14"/>
  <c r="O15" s="1"/>
  <c r="H7"/>
  <c r="M7"/>
  <c r="N7" s="1"/>
  <c r="M12"/>
  <c r="M13"/>
  <c r="M14"/>
  <c r="L9"/>
  <c r="L15"/>
  <c r="K9"/>
  <c r="K15"/>
  <c r="I9"/>
  <c r="I17" s="1"/>
  <c r="I15"/>
  <c r="E9"/>
  <c r="D5" s="1"/>
  <c r="C5" s="1"/>
  <c r="D17"/>
  <c r="D8"/>
  <c r="C8" s="1"/>
  <c r="J14"/>
  <c r="J13"/>
  <c r="J12"/>
  <c r="J8"/>
  <c r="J7"/>
  <c r="J6"/>
  <c r="J5"/>
  <c r="D7" l="1"/>
  <c r="C7" s="1"/>
  <c r="E17"/>
  <c r="K17"/>
  <c r="J17" s="1"/>
  <c r="M15"/>
  <c r="H6"/>
  <c r="M6" s="1"/>
  <c r="N6" s="1"/>
  <c r="L17"/>
  <c r="G9"/>
  <c r="G17" s="1"/>
  <c r="F17" s="1"/>
  <c r="J15"/>
  <c r="O9"/>
  <c r="P5"/>
  <c r="D6"/>
  <c r="C6" s="1"/>
  <c r="C9" s="1"/>
  <c r="C17" s="1"/>
  <c r="F9"/>
  <c r="H5"/>
  <c r="J9"/>
  <c r="H8"/>
  <c r="M8" s="1"/>
  <c r="N8" s="1"/>
  <c r="Z72" i="1"/>
  <c r="X72"/>
  <c r="AA72" l="1"/>
  <c r="Y72"/>
  <c r="H9" i="6"/>
  <c r="H17" s="1"/>
  <c r="M5"/>
  <c r="O17"/>
  <c r="P17" s="1"/>
  <c r="P9"/>
  <c r="AB72" i="1" l="1"/>
  <c r="N5" i="6"/>
  <c r="M9"/>
  <c r="M17" l="1"/>
  <c r="N17" s="1"/>
  <c r="N9"/>
</calcChain>
</file>

<file path=xl/sharedStrings.xml><?xml version="1.0" encoding="utf-8"?>
<sst xmlns="http://schemas.openxmlformats.org/spreadsheetml/2006/main" count="307" uniqueCount="237">
  <si>
    <t>Art. E.P.U.</t>
  </si>
  <si>
    <t>Descrizione</t>
  </si>
  <si>
    <t>U.M.</t>
  </si>
  <si>
    <t>m</t>
  </si>
  <si>
    <t>MIGLIORIE IMPIANTI ELETTRICI</t>
  </si>
  <si>
    <t>MIGLIORIE OPERE EDILI</t>
  </si>
  <si>
    <t>SOCIM</t>
  </si>
  <si>
    <t>BASE GARA</t>
  </si>
  <si>
    <t>TOTALE COMPLESSIVO</t>
  </si>
  <si>
    <t>MIGLIORIE IMPIANTI MECCANICI</t>
  </si>
  <si>
    <t>MIGLIORIE AGGIUNTIVE</t>
  </si>
  <si>
    <t>Specializzato (ore)</t>
  </si>
  <si>
    <t>Qualificato (ore)</t>
  </si>
  <si>
    <t>Totale costo m.o.</t>
  </si>
  <si>
    <t>TOTALE DEMOLIZIONI</t>
  </si>
  <si>
    <t>TOTALE PARTI COMUNI REGOLAZIONE</t>
  </si>
  <si>
    <t>TOTALE AERAULICO</t>
  </si>
  <si>
    <t>TOTALE IDRAULICO</t>
  </si>
  <si>
    <t>TOTALE IDRICOSANITARIO</t>
  </si>
  <si>
    <t>TOTALE ANTINCENDIO</t>
  </si>
  <si>
    <t>TOTALE GAS MEDICALI</t>
  </si>
  <si>
    <t>TOTALE VAPORE CONDENSA</t>
  </si>
  <si>
    <t>TOTALE REGOLAZIONE AUTOMATICA</t>
  </si>
  <si>
    <t>TOTALE SENZA MIGLIORIE AGGIUNTIVE</t>
  </si>
  <si>
    <t>Importo LAVORI</t>
  </si>
  <si>
    <t>OG1</t>
  </si>
  <si>
    <t>OS30</t>
  </si>
  <si>
    <t>OS28</t>
  </si>
  <si>
    <t>OS3</t>
  </si>
  <si>
    <t>TOTALE MIGLIORIE AGGIUNTIVE</t>
  </si>
  <si>
    <t>Importo SOA</t>
  </si>
  <si>
    <t>Oneri sicurezza</t>
  </si>
  <si>
    <t>IMPIANTI TERMICI E CONDIZIONAMENTO</t>
  </si>
  <si>
    <t>EDIFICI CIVILI E INDUSTRIALI</t>
  </si>
  <si>
    <t>IMPIANTI INTERNI ELETTRICI…</t>
  </si>
  <si>
    <t>IMPIANTI IDRICO SANITARI... GAS MEDICALI</t>
  </si>
  <si>
    <t>incidenza % m.o.</t>
  </si>
  <si>
    <t>LAVORAZIONI PREVISTE A PROGETTO</t>
  </si>
  <si>
    <t>costo m.o.</t>
  </si>
  <si>
    <t>Delta costo m.o.</t>
  </si>
  <si>
    <t>% riduzione costo m.o.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</si>
  <si>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</si>
  <si>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</si>
  <si>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</si>
  <si>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</si>
  <si>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</si>
  <si>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</si>
  <si>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</si>
  <si>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</si>
  <si>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</si>
  <si>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ore m.o.
(E / 24,695)</t>
  </si>
  <si>
    <t>costo m.o.
(C x D)</t>
  </si>
  <si>
    <t>ore m.o.
da analisi prezzi</t>
  </si>
  <si>
    <t>Delta ore m.o.
(G - F)</t>
  </si>
  <si>
    <t>% riduzione ore m.o.
(H / F)</t>
  </si>
  <si>
    <t>Importo LAVORI
 da CSA</t>
  </si>
  <si>
    <t>incidenza % m.o.
da tabella A del CSA</t>
  </si>
  <si>
    <t>Trasporto</t>
  </si>
  <si>
    <t>Noli</t>
  </si>
  <si>
    <t>Spese generali</t>
  </si>
  <si>
    <t>Utile d'Impresa</t>
  </si>
  <si>
    <t>Operaio 3° (ore)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</si>
  <si>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</si>
  <si>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</si>
  <si>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</si>
  <si>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</si>
  <si>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</si>
  <si>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</si>
  <si>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</si>
  <si>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</si>
  <si>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</si>
  <si>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</si>
  <si>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</si>
  <si>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</si>
  <si>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</si>
  <si>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</si>
  <si>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</si>
  <si>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T</t>
  </si>
  <si>
    <t>AA</t>
  </si>
  <si>
    <t>AB</t>
  </si>
  <si>
    <t>Totale materiali, noli e trasporti</t>
  </si>
  <si>
    <t>Totale spese generali</t>
  </si>
  <si>
    <t>Totale utile d'impresa</t>
  </si>
  <si>
    <t>Totale importo lavorazioni</t>
  </si>
  <si>
    <t xml:space="preserve"> Quantità</t>
  </si>
  <si>
    <t>Prezzo acquisto materiali</t>
  </si>
  <si>
    <t>Totale monte ore (ore)</t>
  </si>
  <si>
    <t>Manovale (ore)</t>
  </si>
  <si>
    <t>OPERE EDILI</t>
  </si>
  <si>
    <t>m²</t>
  </si>
  <si>
    <t>Nr</t>
  </si>
  <si>
    <t xml:space="preserve">Costo m.o.
</t>
  </si>
  <si>
    <t>1.B.A1.20.B</t>
  </si>
  <si>
    <t>a corpo</t>
  </si>
  <si>
    <t>1.B.F1.8</t>
  </si>
  <si>
    <t>1.B.G4.2.A</t>
  </si>
  <si>
    <t>D1.04.10.100.30</t>
  </si>
  <si>
    <t>D1.06.55.35.10</t>
  </si>
  <si>
    <t>cadauno</t>
  </si>
  <si>
    <t>PROGETTO IMPIANTI MECCANICI</t>
  </si>
  <si>
    <t>IMPIANTI ELETTRICI E SPECIALI</t>
  </si>
  <si>
    <t>ORE MANODOPERA
PER TIPOLOGIA DI OPERAIO</t>
  </si>
  <si>
    <t>COSTO MANODOPERA
PER TIPOLOGIA DI OPERAIO</t>
  </si>
  <si>
    <t>Operaio 3°</t>
  </si>
  <si>
    <t>Manovale</t>
  </si>
  <si>
    <t>Qualificato</t>
  </si>
  <si>
    <t>Specializz.</t>
  </si>
  <si>
    <t>J</t>
  </si>
  <si>
    <t>Totale m.o. unitaria (ore)
(G+H+I+J)</t>
  </si>
  <si>
    <t>Totale parziale (M+N+O+P)</t>
  </si>
  <si>
    <t>Totale prezzo unitario
(Q+S+T)</t>
  </si>
  <si>
    <t>1.B.A1.18</t>
  </si>
  <si>
    <t>Rimozione di manufatti in ferro di qualsiasi tipo e dimensione</t>
  </si>
  <si>
    <t>Rimozione di serramenti vari in legno, metallo o altro materiale</t>
  </si>
  <si>
    <t>m2</t>
  </si>
  <si>
    <t>1.B.A1.23.B</t>
  </si>
  <si>
    <t>Rimozione con mezzi meccanici ed a mano di pavimentazioni</t>
  </si>
  <si>
    <t>1.B.A1.32.E</t>
  </si>
  <si>
    <t>Smontaggio e rimozione di lattonerie in qualsiasi materiale</t>
  </si>
  <si>
    <t>1.B.D4.1</t>
  </si>
  <si>
    <t>Fornitura e posa in opera di tetto freddo pedonabile</t>
  </si>
  <si>
    <t>1.B.E1.10.B</t>
  </si>
  <si>
    <t>Fornitura e posa in opera di terminali per pluviali</t>
  </si>
  <si>
    <t>1.B.E1.2C</t>
  </si>
  <si>
    <t>Fornitura e posa in opera di canali di gronda, mantovane</t>
  </si>
  <si>
    <t>1.B.E1.6.D</t>
  </si>
  <si>
    <t>1.B.E3.3.B</t>
  </si>
  <si>
    <t>Massetto di protezione delle coibentazioni</t>
  </si>
  <si>
    <t>1.B.F1.10</t>
  </si>
  <si>
    <t>Revisione completa di intonaci esterni</t>
  </si>
  <si>
    <t>Formazione di intonaco premiscelato per esterni</t>
  </si>
  <si>
    <t>1.B.G2.7.D</t>
  </si>
  <si>
    <t>Fornitura e posa in opera di piastrelle di gres antigelivo</t>
  </si>
  <si>
    <t>Fornitura e posa in opera di zoccolino battiscopa</t>
  </si>
  <si>
    <t>1.B.G6.22</t>
  </si>
  <si>
    <t>Verniciatura di infissi, piastre radianti, ventil convettori</t>
  </si>
  <si>
    <t>1.B.G6.30</t>
  </si>
  <si>
    <t>Pulizia pietre naturali ed artificiale</t>
  </si>
  <si>
    <t>1.B.G6.33</t>
  </si>
  <si>
    <t>Verniciatura di tubi pluviali e di terminali in ghisa</t>
  </si>
  <si>
    <t>1.B.G6.34</t>
  </si>
  <si>
    <t>Verniciatura di canali di gronda, converse, bandinelle</t>
  </si>
  <si>
    <t>1.B.G6.36.B</t>
  </si>
  <si>
    <t>Tinteggiatura con idropittura al quarzo tipo liscio</t>
  </si>
  <si>
    <t>1.B.G6.39</t>
  </si>
  <si>
    <t>Prodotto antiscritta per trattamenti preventivi antiscrita</t>
  </si>
  <si>
    <t>1.B.H1.11</t>
  </si>
  <si>
    <t>Revisione completa di infissi in legno di qualsiasi tipo</t>
  </si>
  <si>
    <t>1.B.H2.28</t>
  </si>
  <si>
    <t>Fornitura e posa in opera di porta in ferro</t>
  </si>
  <si>
    <t>1.B.H2.31</t>
  </si>
  <si>
    <t>Riparazione di serramenti in alluminio</t>
  </si>
  <si>
    <t>1C.01.060.0070.a</t>
  </si>
  <si>
    <t>Disfacimento di manto impermeabile</t>
  </si>
  <si>
    <t>1C.06.730.0010</t>
  </si>
  <si>
    <t>Risanamento delle murature con barriera chimica</t>
  </si>
  <si>
    <t>m x cm</t>
  </si>
  <si>
    <t>1C.24.050.0020</t>
  </si>
  <si>
    <t>Pulizia di superfici esterne verticali ed orizzontali, intonacate e/o lapidee, mediante idrolavaggio</t>
  </si>
  <si>
    <t>1C.24.100.0020.f</t>
  </si>
  <si>
    <t>Trattamento di superfici, prima di eseguire rasature, stuccature o pitturazioni</t>
  </si>
  <si>
    <t>1C.24.300.0030</t>
  </si>
  <si>
    <t>Rimozione di formazioni superficiali di ruggine con spazzole e tela smeriglio (brossatura)</t>
  </si>
  <si>
    <t>1C.25.100.0150.a</t>
  </si>
  <si>
    <t>Impregnazione per il preconsolidamento di superfici interessate da diffusa polverizzazione</t>
  </si>
  <si>
    <t>1C.25.100.0230.c</t>
  </si>
  <si>
    <t>Consolidamento di manufatti in presenza di fenomeni diffusi di polverizzazione</t>
  </si>
  <si>
    <t>1C.27.050.0100.a</t>
  </si>
  <si>
    <t xml:space="preserve">Conferimento a discarica autorizzata per lo smaltimento </t>
  </si>
  <si>
    <t>t</t>
  </si>
  <si>
    <t>OC.01</t>
  </si>
  <si>
    <t>Restauro di cornicioni - tipo1 - con decorazioni e merlatura inferiore</t>
  </si>
  <si>
    <t>OC.02</t>
  </si>
  <si>
    <t>Restauro di cornicioni - tipo2 - con decorazioni semplici</t>
  </si>
  <si>
    <t>OC.03</t>
  </si>
  <si>
    <t>Restauro scritta "CENTRO TRAUMATOLOGICO I.N.A.I.L"</t>
  </si>
  <si>
    <t>OC.04</t>
  </si>
  <si>
    <t>Restauro cornici finestre</t>
  </si>
  <si>
    <t>OC.05</t>
  </si>
  <si>
    <t>Restauro elementi aggettanti architavi finestre</t>
  </si>
  <si>
    <t>OC.06</t>
  </si>
  <si>
    <t>Restauro timpani in sommità aperture</t>
  </si>
  <si>
    <t>OC.07</t>
  </si>
  <si>
    <t>Restauro parapetto balconi con colonnine</t>
  </si>
  <si>
    <t>OC.08</t>
  </si>
  <si>
    <t>Restauro parapetto balconi con semi-colonnine</t>
  </si>
  <si>
    <t>OC.09</t>
  </si>
  <si>
    <t>Restauro pensilina</t>
  </si>
  <si>
    <t>OC.10</t>
  </si>
  <si>
    <t>Fornitura e posa in opera di tende a rullo filtranti</t>
  </si>
  <si>
    <t>OC.11</t>
  </si>
  <si>
    <t>Restauro elemento porta bandiera</t>
  </si>
  <si>
    <t>OC.12</t>
  </si>
  <si>
    <t>Rimozione elementi esterni quali cerniere e ferma-scuri</t>
  </si>
  <si>
    <t>OC.13</t>
  </si>
  <si>
    <t>Sovraprezzo alla voce 1.B.F1.8 per la formazione di intonaco</t>
  </si>
  <si>
    <t>OC.14</t>
  </si>
  <si>
    <t>Sovrapprezzo alla voce 1.B.G6.36.B per tinteggiatura con processo a calce</t>
  </si>
  <si>
    <t>OC.15</t>
  </si>
  <si>
    <t>Finestre o porte-finestre, in legno Douglas</t>
  </si>
  <si>
    <t>OC.16</t>
  </si>
  <si>
    <t xml:space="preserve">Serramento in ferro per porte interne ed esterne </t>
  </si>
  <si>
    <t>OC.17</t>
  </si>
  <si>
    <t>Rimozione di tende alla veneziana</t>
  </si>
  <si>
    <t>F.P.O. punto luce singolo (a vista)</t>
  </si>
  <si>
    <t>n.</t>
  </si>
  <si>
    <t>D1.05.10.60.20</t>
  </si>
  <si>
    <t>F.P.O. TUBO IN PVC RIGIDO MARCHIATO, PESANTE IP65 - fi 32mm</t>
  </si>
  <si>
    <t>ml</t>
  </si>
  <si>
    <t>D1.05.10.70.15</t>
  </si>
  <si>
    <t>F.P.O. CAVIDOTTO CORRUGATO, DOPPIA PARETE, DA INTERRO - Ø 63 mm</t>
  </si>
  <si>
    <t>D1.05.40.20.10</t>
  </si>
  <si>
    <t>F.P.O. CASSETTE DI DERIVAZIONE, DA PARETE, IP55 - dimensioni (120x80x50) mm</t>
  </si>
  <si>
    <t>D1.05.40.20.20</t>
  </si>
  <si>
    <t>F.P.O. CASSETTE DI DERIVAZIONE, DA PARETE, IP55 - dimensioni (190x140x70) mm</t>
  </si>
  <si>
    <t>D1.06.20.210.30</t>
  </si>
  <si>
    <t>F.P.O. PLAFONIERA FLUORESCENTE STAGNA IN POLICARBONATO - 2x58W</t>
  </si>
  <si>
    <t>F.P.O. Apparecchio di Emergenza 3h</t>
  </si>
  <si>
    <t>D5.01.10.50.5</t>
  </si>
  <si>
    <t>Identificazione di linee montanti e/o dorsali</t>
  </si>
  <si>
    <t>IE.01</t>
  </si>
  <si>
    <t>Trasformazione di impianto elettrico/speciale fuori traccia esistente, su parete esterna, in impianto sottotraccia</t>
  </si>
  <si>
    <t>IE.02</t>
  </si>
  <si>
    <t xml:space="preserve">Fornitura e posa di rimozione apparecchi illuminanti esistenti </t>
  </si>
  <si>
    <t>IE.03</t>
  </si>
  <si>
    <t xml:space="preserve">Fornitura e posa di rimozione impianti esistenti </t>
  </si>
  <si>
    <t>IE.04</t>
  </si>
  <si>
    <t>Cavo flessibile tripolare FG16OR16 - 0,6/1 kV: sezione 2,5 mmq</t>
  </si>
  <si>
    <t>1.B.A1.14</t>
  </si>
  <si>
    <t>Rimozione di canalizzazioni elettriche</t>
  </si>
  <si>
    <t>1.B.A1.15</t>
  </si>
  <si>
    <t>Rimozione di canalette portacavi in qualsiasi materiale</t>
  </si>
  <si>
    <t>1.B.A1.17</t>
  </si>
  <si>
    <t>F1.1.150.a</t>
  </si>
  <si>
    <t>Demolizione di condizionatore daria tipo split</t>
  </si>
  <si>
    <t>IM.01</t>
  </si>
  <si>
    <t>Trasformazione di impianto termomeccanico di qualiasi tipo fuori traccia esistente, su parete esterna, in impianto sottotraccia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</si>
</sst>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0.000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3300"/>
      <name val="Arial"/>
      <family val="2"/>
    </font>
    <font>
      <b/>
      <sz val="10"/>
      <color rgb="FF00330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9"/>
      <name val="Calibri"/>
      <family val="2"/>
      <scheme val="minor"/>
    </font>
    <font>
      <sz val="9"/>
      <name val="Tahoma"/>
      <family val="2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charset val="1"/>
    </font>
    <font>
      <b/>
      <sz val="9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164" fontId="3" fillId="0" borderId="0" applyFont="0" applyFill="0" applyBorder="0" applyAlignment="0" applyProtection="0"/>
    <xf numFmtId="0" fontId="11" fillId="28" borderId="2" applyNumberFormat="0" applyAlignment="0" applyProtection="0"/>
    <xf numFmtId="43" fontId="6" fillId="0" borderId="0" applyFont="0" applyFill="0" applyBorder="0" applyAlignment="0" applyProtection="0"/>
    <xf numFmtId="0" fontId="12" fillId="29" borderId="0" applyNumberFormat="0" applyBorder="0" applyAlignment="0" applyProtection="0"/>
    <xf numFmtId="0" fontId="6" fillId="30" borderId="5" applyNumberFormat="0" applyFont="0" applyAlignment="0" applyProtection="0"/>
    <xf numFmtId="0" fontId="13" fillId="20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180"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4" fontId="4" fillId="0" borderId="23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5" xfId="0" applyFont="1" applyBorder="1"/>
    <xf numFmtId="4" fontId="3" fillId="0" borderId="0" xfId="0" applyNumberFormat="1" applyFont="1"/>
    <xf numFmtId="0" fontId="4" fillId="0" borderId="12" xfId="0" applyFont="1" applyBorder="1" applyAlignment="1">
      <alignment horizontal="center" vertical="top" wrapText="1"/>
    </xf>
    <xf numFmtId="0" fontId="3" fillId="0" borderId="25" xfId="0" applyFont="1" applyBorder="1"/>
    <xf numFmtId="0" fontId="3" fillId="0" borderId="24" xfId="0" applyFont="1" applyBorder="1"/>
    <xf numFmtId="0" fontId="3" fillId="0" borderId="19" xfId="0" applyFont="1" applyBorder="1"/>
    <xf numFmtId="0" fontId="3" fillId="0" borderId="20" xfId="0" applyFont="1" applyBorder="1"/>
    <xf numFmtId="0" fontId="4" fillId="0" borderId="23" xfId="0" applyFont="1" applyBorder="1" applyAlignment="1">
      <alignment horizontal="left" vertical="center" wrapText="1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10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10" fontId="3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10" fontId="4" fillId="34" borderId="20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19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0" fontId="4" fillId="33" borderId="2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" xfId="0" applyFont="1" applyFill="1" applyBorder="1" applyAlignment="1">
      <alignment vertical="center" wrapText="1"/>
    </xf>
    <xf numFmtId="165" fontId="3" fillId="33" borderId="1" xfId="0" applyNumberFormat="1" applyFont="1" applyFill="1" applyBorder="1" applyAlignment="1">
      <alignment horizontal="right" vertical="center" wrapText="1"/>
    </xf>
    <xf numFmtId="165" fontId="3" fillId="33" borderId="20" xfId="0" applyNumberFormat="1" applyFont="1" applyFill="1" applyBorder="1" applyAlignment="1">
      <alignment horizontal="right" vertical="center" wrapText="1"/>
    </xf>
    <xf numFmtId="165" fontId="3" fillId="33" borderId="19" xfId="0" applyNumberFormat="1" applyFont="1" applyFill="1" applyBorder="1" applyAlignment="1">
      <alignment horizontal="right" vertical="center" wrapText="1"/>
    </xf>
    <xf numFmtId="4" fontId="4" fillId="33" borderId="1" xfId="0" applyNumberFormat="1" applyFont="1" applyFill="1" applyBorder="1" applyAlignment="1">
      <alignment vertical="center" wrapText="1"/>
    </xf>
    <xf numFmtId="165" fontId="3" fillId="33" borderId="20" xfId="0" applyNumberFormat="1" applyFont="1" applyFill="1" applyBorder="1" applyAlignment="1">
      <alignment vertical="center" wrapText="1"/>
    </xf>
    <xf numFmtId="165" fontId="3" fillId="33" borderId="19" xfId="0" applyNumberFormat="1" applyFont="1" applyFill="1" applyBorder="1" applyAlignment="1">
      <alignment vertical="center" wrapText="1"/>
    </xf>
    <xf numFmtId="165" fontId="3" fillId="33" borderId="12" xfId="0" applyNumberFormat="1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165" fontId="23" fillId="0" borderId="1" xfId="0" applyNumberFormat="1" applyFont="1" applyBorder="1" applyAlignment="1">
      <alignment vertical="center" wrapText="1"/>
    </xf>
    <xf numFmtId="165" fontId="23" fillId="0" borderId="20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0" fontId="24" fillId="0" borderId="20" xfId="0" applyFont="1" applyFill="1" applyBorder="1" applyAlignment="1">
      <alignment vertical="center" wrapText="1"/>
    </xf>
    <xf numFmtId="4" fontId="3" fillId="0" borderId="1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10" fontId="4" fillId="0" borderId="20" xfId="0" applyNumberFormat="1" applyFont="1" applyFill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4" fontId="4" fillId="0" borderId="12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10" fontId="4" fillId="0" borderId="22" xfId="0" applyNumberFormat="1" applyFont="1" applyFill="1" applyBorder="1" applyAlignment="1">
      <alignment horizontal="right" vertical="center"/>
    </xf>
    <xf numFmtId="10" fontId="4" fillId="34" borderId="23" xfId="0" applyNumberFormat="1" applyFont="1" applyFill="1" applyBorder="1" applyAlignment="1">
      <alignment horizontal="right" vertical="center"/>
    </xf>
    <xf numFmtId="4" fontId="4" fillId="0" borderId="26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43" fontId="4" fillId="0" borderId="1" xfId="45" applyFont="1" applyBorder="1" applyAlignment="1">
      <alignment horizontal="center" vertical="top" wrapText="1"/>
    </xf>
    <xf numFmtId="43" fontId="4" fillId="33" borderId="1" xfId="4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4" fontId="4" fillId="0" borderId="1" xfId="31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top" wrapText="1"/>
    </xf>
    <xf numFmtId="4" fontId="4" fillId="0" borderId="14" xfId="31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3" fillId="0" borderId="29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top" wrapText="1"/>
    </xf>
    <xf numFmtId="2" fontId="3" fillId="0" borderId="27" xfId="0" applyNumberFormat="1" applyFont="1" applyFill="1" applyBorder="1" applyAlignment="1">
      <alignment vertical="top" wrapText="1"/>
    </xf>
    <xf numFmtId="2" fontId="3" fillId="0" borderId="28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vertical="top"/>
    </xf>
    <xf numFmtId="4" fontId="0" fillId="0" borderId="1" xfId="0" applyNumberFormat="1" applyBorder="1" applyAlignment="1">
      <alignment horizontal="right" vertical="top"/>
    </xf>
    <xf numFmtId="10" fontId="4" fillId="35" borderId="14" xfId="0" applyNumberFormat="1" applyFont="1" applyFill="1" applyBorder="1" applyAlignment="1">
      <alignment horizontal="center" vertical="top" wrapText="1"/>
    </xf>
    <xf numFmtId="4" fontId="4" fillId="35" borderId="14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wrapText="1"/>
    </xf>
    <xf numFmtId="3" fontId="3" fillId="0" borderId="29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justify" vertical="top"/>
    </xf>
    <xf numFmtId="3" fontId="0" fillId="0" borderId="1" xfId="0" applyNumberFormat="1" applyBorder="1" applyAlignment="1">
      <alignment horizontal="right" vertical="top"/>
    </xf>
    <xf numFmtId="3" fontId="3" fillId="0" borderId="0" xfId="0" applyNumberFormat="1" applyFont="1" applyFill="1" applyAlignment="1">
      <alignment wrapText="1"/>
    </xf>
    <xf numFmtId="4" fontId="0" fillId="36" borderId="1" xfId="0" applyNumberFormat="1" applyFill="1" applyBorder="1" applyAlignment="1">
      <alignment horizontal="right" vertical="top"/>
    </xf>
    <xf numFmtId="4" fontId="4" fillId="37" borderId="1" xfId="0" applyNumberFormat="1" applyFont="1" applyFill="1" applyBorder="1" applyAlignment="1">
      <alignment horizontal="right"/>
    </xf>
    <xf numFmtId="0" fontId="29" fillId="0" borderId="1" xfId="0" quotePrefix="1" applyFont="1" applyBorder="1" applyAlignment="1">
      <alignment horizontal="left"/>
    </xf>
    <xf numFmtId="0" fontId="29" fillId="0" borderId="1" xfId="46" applyFont="1" applyFill="1" applyBorder="1" applyAlignment="1">
      <alignment vertical="top" wrapText="1"/>
    </xf>
    <xf numFmtId="0" fontId="29" fillId="0" borderId="1" xfId="0" quotePrefix="1" applyFont="1" applyFill="1" applyBorder="1" applyAlignment="1">
      <alignment horizontal="left"/>
    </xf>
    <xf numFmtId="1" fontId="0" fillId="38" borderId="1" xfId="31" applyNumberFormat="1" applyFont="1" applyFill="1" applyBorder="1" applyAlignment="1">
      <alignment horizontal="center" readingOrder="1"/>
    </xf>
    <xf numFmtId="0" fontId="31" fillId="38" borderId="1" xfId="0" applyFont="1" applyFill="1" applyBorder="1" applyAlignment="1">
      <alignment horizontal="left"/>
    </xf>
    <xf numFmtId="0" fontId="31" fillId="38" borderId="1" xfId="0" applyFont="1" applyFill="1" applyBorder="1"/>
    <xf numFmtId="0" fontId="32" fillId="0" borderId="1" xfId="0" applyFont="1" applyBorder="1" applyAlignment="1">
      <alignment horizontal="center" readingOrder="1"/>
    </xf>
    <xf numFmtId="0" fontId="32" fillId="0" borderId="1" xfId="0" applyFont="1" applyBorder="1" applyAlignment="1">
      <alignment horizontal="left"/>
    </xf>
    <xf numFmtId="0" fontId="32" fillId="0" borderId="1" xfId="0" applyFont="1" applyBorder="1" applyAlignment="1">
      <alignment wrapText="1"/>
    </xf>
    <xf numFmtId="0" fontId="32" fillId="0" borderId="1" xfId="0" applyFont="1" applyBorder="1"/>
    <xf numFmtId="1" fontId="27" fillId="38" borderId="1" xfId="31" applyNumberFormat="1" applyFont="1" applyFill="1" applyBorder="1" applyAlignment="1">
      <alignment horizontal="center" readingOrder="1"/>
    </xf>
    <xf numFmtId="0" fontId="31" fillId="38" borderId="1" xfId="0" applyFont="1" applyFill="1" applyBorder="1" applyAlignment="1"/>
    <xf numFmtId="1" fontId="27" fillId="0" borderId="1" xfId="31" applyNumberFormat="1" applyFont="1" applyBorder="1" applyAlignment="1">
      <alignment horizontal="center" readingOrder="1"/>
    </xf>
    <xf numFmtId="0" fontId="28" fillId="38" borderId="1" xfId="0" applyFont="1" applyFill="1" applyBorder="1"/>
    <xf numFmtId="1" fontId="30" fillId="38" borderId="1" xfId="31" applyNumberFormat="1" applyFont="1" applyFill="1" applyBorder="1" applyAlignment="1">
      <alignment horizontal="center" readingOrder="1"/>
    </xf>
    <xf numFmtId="0" fontId="33" fillId="38" borderId="1" xfId="0" applyFont="1" applyFill="1" applyBorder="1" applyAlignment="1">
      <alignment horizontal="left"/>
    </xf>
    <xf numFmtId="0" fontId="33" fillId="38" borderId="1" xfId="0" applyFont="1" applyFill="1" applyBorder="1"/>
    <xf numFmtId="0" fontId="27" fillId="0" borderId="1" xfId="0" applyFont="1" applyFill="1" applyBorder="1" applyAlignment="1">
      <alignment horizontal="justify" vertical="top" wrapText="1"/>
    </xf>
    <xf numFmtId="0" fontId="27" fillId="0" borderId="1" xfId="0" applyNumberFormat="1" applyFont="1" applyFill="1" applyBorder="1" applyAlignment="1">
      <alignment horizontal="justify" vertical="top" wrapText="1"/>
    </xf>
    <xf numFmtId="3" fontId="0" fillId="38" borderId="1" xfId="0" applyNumberFormat="1" applyFill="1" applyBorder="1" applyAlignment="1">
      <alignment horizontal="right" vertical="top"/>
    </xf>
    <xf numFmtId="4" fontId="0" fillId="38" borderId="1" xfId="0" applyNumberFormat="1" applyFill="1" applyBorder="1" applyAlignment="1">
      <alignment horizontal="right" vertical="top"/>
    </xf>
    <xf numFmtId="3" fontId="4" fillId="38" borderId="1" xfId="0" applyNumberFormat="1" applyFont="1" applyFill="1" applyBorder="1" applyAlignment="1">
      <alignment horizontal="justify" vertical="top"/>
    </xf>
    <xf numFmtId="0" fontId="4" fillId="38" borderId="1" xfId="0" applyFont="1" applyFill="1" applyBorder="1" applyAlignment="1">
      <alignment horizontal="justify" vertical="top"/>
    </xf>
    <xf numFmtId="0" fontId="0" fillId="38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38" borderId="29" xfId="0" applyFill="1" applyBorder="1" applyAlignment="1">
      <alignment vertical="top"/>
    </xf>
    <xf numFmtId="0" fontId="0" fillId="0" borderId="29" xfId="0" applyBorder="1" applyAlignment="1">
      <alignment vertical="top"/>
    </xf>
    <xf numFmtId="4" fontId="4" fillId="0" borderId="29" xfId="0" applyNumberFormat="1" applyFont="1" applyFill="1" applyBorder="1" applyAlignment="1">
      <alignment horizontal="right"/>
    </xf>
    <xf numFmtId="4" fontId="32" fillId="0" borderId="1" xfId="0" applyNumberFormat="1" applyFont="1" applyBorder="1" applyAlignment="1"/>
    <xf numFmtId="0" fontId="32" fillId="0" borderId="1" xfId="0" applyFont="1" applyFill="1" applyBorder="1" applyAlignment="1">
      <alignment horizontal="left"/>
    </xf>
    <xf numFmtId="0" fontId="28" fillId="38" borderId="1" xfId="0" applyFont="1" applyFill="1" applyBorder="1" applyAlignment="1"/>
    <xf numFmtId="0" fontId="29" fillId="0" borderId="1" xfId="46" applyFont="1" applyFill="1" applyBorder="1" applyAlignment="1">
      <alignment horizontal="left" wrapText="1"/>
    </xf>
    <xf numFmtId="0" fontId="29" fillId="0" borderId="1" xfId="46" applyFont="1" applyFill="1" applyBorder="1" applyAlignment="1">
      <alignment wrapText="1"/>
    </xf>
    <xf numFmtId="0" fontId="33" fillId="38" borderId="1" xfId="0" applyFont="1" applyFill="1" applyBorder="1" applyAlignment="1"/>
    <xf numFmtId="49" fontId="27" fillId="0" borderId="1" xfId="0" applyNumberFormat="1" applyFont="1" applyFill="1" applyBorder="1" applyAlignment="1">
      <alignment horizontal="left" vertical="top" wrapText="1"/>
    </xf>
    <xf numFmtId="4" fontId="27" fillId="0" borderId="1" xfId="0" applyNumberFormat="1" applyFont="1" applyFill="1" applyBorder="1" applyAlignment="1">
      <alignment vertical="top" wrapText="1"/>
    </xf>
    <xf numFmtId="3" fontId="0" fillId="38" borderId="1" xfId="0" applyNumberForma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8">
    <cellStyle name="0,0_x000d__x000a_NA_x000d__x000a_" xfId="1"/>
    <cellStyle name="20% - Colore 1" xfId="2" builtinId="30" customBuiltin="1"/>
    <cellStyle name="20% - Colore 2" xfId="3" builtinId="34" customBuiltin="1"/>
    <cellStyle name="20% - Colore 3" xfId="4" builtinId="38" customBuiltin="1"/>
    <cellStyle name="20% - Colore 4" xfId="5" builtinId="42" customBuiltin="1"/>
    <cellStyle name="20% - Colore 5" xfId="6" builtinId="46" customBuiltin="1"/>
    <cellStyle name="20% - Colore 6" xfId="7" builtinId="50" customBuiltin="1"/>
    <cellStyle name="40% - Colore 1" xfId="8" builtinId="31" customBuiltin="1"/>
    <cellStyle name="40% - Colore 2" xfId="9" builtinId="35" customBuiltin="1"/>
    <cellStyle name="40% - Colore 3" xfId="10" builtinId="39" customBuiltin="1"/>
    <cellStyle name="40% - Colore 4" xfId="11" builtinId="43" customBuiltin="1"/>
    <cellStyle name="40% - Colore 5" xfId="12" builtinId="47" customBuiltin="1"/>
    <cellStyle name="40% - Colore 6" xfId="13" builtinId="51" customBuiltin="1"/>
    <cellStyle name="60% - Colore 1" xfId="14" builtinId="32" customBuiltin="1"/>
    <cellStyle name="60% - Colore 2" xfId="15" builtinId="36" customBuiltin="1"/>
    <cellStyle name="60% - Colore 3" xfId="16" builtinId="40" customBuiltin="1"/>
    <cellStyle name="60% - Colore 4" xfId="17" builtinId="44" customBuiltin="1"/>
    <cellStyle name="60% - Colore 5" xfId="18" builtinId="48" customBuiltin="1"/>
    <cellStyle name="60% - Colore 6" xfId="19" builtinId="52" customBuiltin="1"/>
    <cellStyle name="Calcolo" xfId="20" builtinId="22" customBuiltin="1"/>
    <cellStyle name="Cella collegata" xfId="21" builtinId="24" customBuiltin="1"/>
    <cellStyle name="Cella da controllare" xfId="22" builtinId="23" customBuiltin="1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Euro" xfId="29"/>
    <cellStyle name="Input" xfId="30" builtinId="20" customBuiltin="1"/>
    <cellStyle name="Migliaia" xfId="31" builtinId="3"/>
    <cellStyle name="Migliaia 2" xfId="45"/>
    <cellStyle name="Neutrale" xfId="32" builtinId="28" customBuiltin="1"/>
    <cellStyle name="Normale" xfId="0" builtinId="0"/>
    <cellStyle name="Normale 2" xfId="46"/>
    <cellStyle name="Normale 3" xfId="47"/>
    <cellStyle name="Nota" xfId="33" builtinId="10" customBuiltin="1"/>
    <cellStyle name="Output" xfId="34" builtinId="21" customBuiltin="1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mruColors>
      <color rgb="FFD6CDE1"/>
      <color rgb="FFCCFFCC"/>
      <color rgb="FF66FF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L72"/>
  <sheetViews>
    <sheetView showGridLines="0" showZeros="0" tabSelected="1" topLeftCell="J1" zoomScaleNormal="100" zoomScaleSheetLayoutView="100" workbookViewId="0">
      <pane ySplit="2" topLeftCell="A15" activePane="bottomLeft" state="frozen"/>
      <selection pane="bottomLeft" activeCell="W5" sqref="W5"/>
    </sheetView>
  </sheetViews>
  <sheetFormatPr defaultColWidth="9.140625" defaultRowHeight="12.75"/>
  <cols>
    <col min="1" max="1" width="4.5703125" style="108" customWidth="1"/>
    <col min="2" max="2" width="15" style="114" bestFit="1" customWidth="1"/>
    <col min="3" max="3" width="64.5703125" style="115" bestFit="1" customWidth="1"/>
    <col min="4" max="4" width="7.7109375" style="116" customWidth="1"/>
    <col min="5" max="5" width="9.28515625" style="117" bestFit="1" customWidth="1"/>
    <col min="6" max="6" width="2.28515625" style="132" bestFit="1" customWidth="1"/>
    <col min="7" max="7" width="8.7109375" style="118" customWidth="1"/>
    <col min="8" max="8" width="8.7109375" style="119" customWidth="1"/>
    <col min="9" max="9" width="8.7109375" style="120" customWidth="1"/>
    <col min="10" max="10" width="9.140625" style="118" bestFit="1" customWidth="1"/>
    <col min="11" max="11" width="11.85546875" style="118" customWidth="1"/>
    <col min="12" max="12" width="2" style="108" customWidth="1"/>
    <col min="13" max="13" width="10.5703125" style="121" bestFit="1" customWidth="1"/>
    <col min="14" max="16" width="10" style="118" customWidth="1"/>
    <col min="17" max="17" width="12.28515625" style="118" customWidth="1"/>
    <col min="18" max="18" width="2.28515625" style="108" customWidth="1"/>
    <col min="19" max="20" width="10" style="118" customWidth="1"/>
    <col min="21" max="21" width="12.5703125" style="122" customWidth="1"/>
    <col min="22" max="22" width="1.85546875" style="108" customWidth="1"/>
    <col min="23" max="23" width="13.85546875" style="118" customWidth="1"/>
    <col min="24" max="24" width="13.85546875" style="121" customWidth="1"/>
    <col min="25" max="27" width="11.42578125" style="121" customWidth="1"/>
    <col min="28" max="28" width="11.85546875" style="121" customWidth="1"/>
    <col min="29" max="29" width="4.7109375" style="108" customWidth="1"/>
    <col min="30" max="33" width="11.7109375" style="108" customWidth="1"/>
    <col min="34" max="34" width="1.42578125" style="116" customWidth="1"/>
    <col min="35" max="38" width="11.7109375" style="108" customWidth="1"/>
    <col min="39" max="16384" width="9.140625" style="108"/>
  </cols>
  <sheetData>
    <row r="1" spans="1:38" s="103" customFormat="1">
      <c r="A1" s="100" t="s">
        <v>41</v>
      </c>
      <c r="B1" s="100" t="s">
        <v>42</v>
      </c>
      <c r="C1" s="101" t="s">
        <v>43</v>
      </c>
      <c r="D1" s="101" t="s">
        <v>44</v>
      </c>
      <c r="E1" s="101" t="s">
        <v>45</v>
      </c>
      <c r="F1" s="127" t="s">
        <v>46</v>
      </c>
      <c r="G1" s="99" t="s">
        <v>47</v>
      </c>
      <c r="H1" s="102" t="s">
        <v>48</v>
      </c>
      <c r="I1" s="99" t="s">
        <v>49</v>
      </c>
      <c r="J1" s="101" t="s">
        <v>107</v>
      </c>
      <c r="K1" s="99" t="s">
        <v>62</v>
      </c>
      <c r="L1" s="99" t="s">
        <v>63</v>
      </c>
      <c r="M1" s="99" t="s">
        <v>64</v>
      </c>
      <c r="N1" s="101" t="s">
        <v>65</v>
      </c>
      <c r="O1" s="102" t="s">
        <v>66</v>
      </c>
      <c r="P1" s="101" t="s">
        <v>67</v>
      </c>
      <c r="Q1" s="102" t="s">
        <v>68</v>
      </c>
      <c r="R1" s="101" t="s">
        <v>69</v>
      </c>
      <c r="S1" s="101" t="s">
        <v>70</v>
      </c>
      <c r="T1" s="101" t="s">
        <v>77</v>
      </c>
      <c r="U1" s="101" t="s">
        <v>71</v>
      </c>
      <c r="V1" s="101" t="s">
        <v>72</v>
      </c>
      <c r="W1" s="101" t="s">
        <v>73</v>
      </c>
      <c r="X1" s="99" t="s">
        <v>74</v>
      </c>
      <c r="Y1" s="99" t="s">
        <v>75</v>
      </c>
      <c r="Z1" s="99" t="s">
        <v>76</v>
      </c>
      <c r="AA1" s="99" t="s">
        <v>78</v>
      </c>
      <c r="AB1" s="99" t="s">
        <v>79</v>
      </c>
      <c r="AD1" s="105" t="s">
        <v>103</v>
      </c>
      <c r="AE1" s="105" t="s">
        <v>104</v>
      </c>
      <c r="AF1" s="105" t="s">
        <v>105</v>
      </c>
      <c r="AG1" s="105" t="s">
        <v>106</v>
      </c>
      <c r="AH1" s="160"/>
      <c r="AI1" s="105" t="s">
        <v>103</v>
      </c>
      <c r="AJ1" s="105" t="s">
        <v>104</v>
      </c>
      <c r="AK1" s="105" t="s">
        <v>105</v>
      </c>
      <c r="AL1" s="105" t="s">
        <v>106</v>
      </c>
    </row>
    <row r="2" spans="1:38" ht="51">
      <c r="A2" s="104" t="s">
        <v>90</v>
      </c>
      <c r="B2" s="104" t="s">
        <v>0</v>
      </c>
      <c r="C2" s="104" t="s">
        <v>1</v>
      </c>
      <c r="D2" s="105" t="s">
        <v>2</v>
      </c>
      <c r="E2" s="106" t="s">
        <v>84</v>
      </c>
      <c r="F2" s="128"/>
      <c r="G2" s="105" t="s">
        <v>61</v>
      </c>
      <c r="H2" s="105" t="s">
        <v>87</v>
      </c>
      <c r="I2" s="105" t="s">
        <v>12</v>
      </c>
      <c r="J2" s="105" t="s">
        <v>11</v>
      </c>
      <c r="K2" s="105" t="s">
        <v>108</v>
      </c>
      <c r="L2" s="98"/>
      <c r="M2" s="107" t="s">
        <v>91</v>
      </c>
      <c r="N2" s="105" t="s">
        <v>85</v>
      </c>
      <c r="O2" s="105" t="s">
        <v>57</v>
      </c>
      <c r="P2" s="105" t="s">
        <v>58</v>
      </c>
      <c r="Q2" s="105" t="s">
        <v>109</v>
      </c>
      <c r="R2" s="98"/>
      <c r="S2" s="105" t="s">
        <v>59</v>
      </c>
      <c r="T2" s="105" t="s">
        <v>60</v>
      </c>
      <c r="U2" s="105" t="s">
        <v>110</v>
      </c>
      <c r="V2" s="98"/>
      <c r="W2" s="105" t="s">
        <v>86</v>
      </c>
      <c r="X2" s="107" t="s">
        <v>13</v>
      </c>
      <c r="Y2" s="107" t="s">
        <v>80</v>
      </c>
      <c r="Z2" s="107" t="s">
        <v>81</v>
      </c>
      <c r="AA2" s="107" t="s">
        <v>82</v>
      </c>
      <c r="AB2" s="107" t="s">
        <v>83</v>
      </c>
      <c r="AD2" s="174" t="s">
        <v>101</v>
      </c>
      <c r="AE2" s="175"/>
      <c r="AF2" s="175"/>
      <c r="AG2" s="176"/>
      <c r="AH2" s="161"/>
      <c r="AI2" s="174" t="s">
        <v>102</v>
      </c>
      <c r="AJ2" s="175"/>
      <c r="AK2" s="175"/>
      <c r="AL2" s="176"/>
    </row>
    <row r="3" spans="1:38">
      <c r="A3" s="104"/>
      <c r="B3" s="104"/>
      <c r="C3" s="104"/>
      <c r="D3" s="105"/>
      <c r="E3" s="106"/>
      <c r="F3" s="129"/>
      <c r="G3" s="126"/>
      <c r="H3" s="126"/>
      <c r="I3" s="126"/>
      <c r="J3" s="126"/>
      <c r="K3" s="110"/>
      <c r="L3" s="109"/>
      <c r="M3" s="111"/>
      <c r="N3" s="112"/>
      <c r="O3" s="112"/>
      <c r="P3" s="112"/>
      <c r="Q3" s="112"/>
      <c r="R3" s="113"/>
      <c r="S3" s="125">
        <v>0.13</v>
      </c>
      <c r="T3" s="125">
        <v>0.1</v>
      </c>
      <c r="U3" s="112"/>
      <c r="V3" s="113"/>
      <c r="W3" s="110"/>
      <c r="X3" s="111"/>
      <c r="Y3" s="111"/>
      <c r="Z3" s="111"/>
      <c r="AA3" s="111"/>
      <c r="AB3" s="111"/>
      <c r="AD3" s="98"/>
      <c r="AE3" s="98"/>
      <c r="AF3" s="98"/>
      <c r="AG3" s="98"/>
      <c r="AH3" s="109"/>
      <c r="AI3" s="98"/>
      <c r="AJ3" s="98"/>
      <c r="AK3" s="98"/>
      <c r="AL3" s="98"/>
    </row>
    <row r="4" spans="1:38" s="123" customFormat="1" ht="12.75" customHeight="1">
      <c r="A4" s="138"/>
      <c r="B4" s="139"/>
      <c r="C4" s="140" t="s">
        <v>88</v>
      </c>
      <c r="D4" s="140"/>
      <c r="E4" s="146"/>
      <c r="F4" s="156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D4" s="158"/>
      <c r="AE4" s="158"/>
      <c r="AF4" s="158"/>
      <c r="AG4" s="158"/>
      <c r="AH4" s="162"/>
      <c r="AI4" s="158"/>
      <c r="AJ4" s="158"/>
      <c r="AK4" s="158"/>
      <c r="AL4" s="158"/>
    </row>
    <row r="5" spans="1:38" s="123" customFormat="1">
      <c r="A5" s="141">
        <v>1</v>
      </c>
      <c r="B5" s="142" t="s">
        <v>111</v>
      </c>
      <c r="C5" s="143" t="s">
        <v>112</v>
      </c>
      <c r="D5" s="144" t="s">
        <v>89</v>
      </c>
      <c r="E5" s="165">
        <v>121.39</v>
      </c>
      <c r="F5" s="130"/>
      <c r="G5" s="133"/>
      <c r="H5" s="133"/>
      <c r="I5" s="133"/>
      <c r="J5" s="133"/>
      <c r="K5" s="124">
        <f>SUM(G5:J5)</f>
        <v>0</v>
      </c>
      <c r="L5" s="124"/>
      <c r="M5" s="124">
        <f t="shared" ref="M5:M51" si="0">G5*$G$3+H5*$H$3+I5*$I$3+J5*$J$3</f>
        <v>0</v>
      </c>
      <c r="N5" s="133"/>
      <c r="O5" s="133"/>
      <c r="P5" s="133"/>
      <c r="Q5" s="124">
        <f t="shared" ref="Q5:Q51" si="1">SUM(M5:P5)</f>
        <v>0</v>
      </c>
      <c r="R5" s="124"/>
      <c r="S5" s="124">
        <f t="shared" ref="S5:S51" si="2">Q5*$S$3</f>
        <v>0</v>
      </c>
      <c r="T5" s="124">
        <f t="shared" ref="T5:T51" si="3">(Q5+S5)*$T$3</f>
        <v>0</v>
      </c>
      <c r="U5" s="124">
        <f t="shared" ref="U5:U51" si="4">Q5+S5+T5</f>
        <v>0</v>
      </c>
      <c r="V5" s="131"/>
      <c r="W5" s="124">
        <f t="shared" ref="W5:W51" si="5">K5*E5</f>
        <v>0</v>
      </c>
      <c r="X5" s="124">
        <f t="shared" ref="X5:X51" si="6">M5*E5</f>
        <v>0</v>
      </c>
      <c r="Y5" s="124">
        <f t="shared" ref="Y5:Y51" si="7">(N5+O5+P5)*E5</f>
        <v>0</v>
      </c>
      <c r="Z5" s="124">
        <f t="shared" ref="Z5:Z51" si="8">S5*E5</f>
        <v>0</v>
      </c>
      <c r="AA5" s="124">
        <f t="shared" ref="AA5:AA51" si="9">T5*E5</f>
        <v>0</v>
      </c>
      <c r="AB5" s="124">
        <f t="shared" ref="AB5:AB51" si="10">SUM(X5:AA5)</f>
        <v>0</v>
      </c>
      <c r="AD5" s="159">
        <f t="shared" ref="AD5:AD51" si="11">+G5*$E5</f>
        <v>0</v>
      </c>
      <c r="AE5" s="159">
        <f t="shared" ref="AE5:AE51" si="12">+H5*$E5</f>
        <v>0</v>
      </c>
      <c r="AF5" s="159">
        <f t="shared" ref="AF5:AF51" si="13">+I5*$E5</f>
        <v>0</v>
      </c>
      <c r="AG5" s="159">
        <f t="shared" ref="AG5:AG51" si="14">+J5*$E5</f>
        <v>0</v>
      </c>
      <c r="AH5" s="163"/>
      <c r="AI5" s="159">
        <f t="shared" ref="AI5:AI51" si="15">+G5*E5*$G$3</f>
        <v>0</v>
      </c>
      <c r="AJ5" s="159">
        <f t="shared" ref="AJ5:AJ51" si="16">+H5*E5*$H$3</f>
        <v>0</v>
      </c>
      <c r="AK5" s="159">
        <f t="shared" ref="AK5:AK51" si="17">+I5*E5*$I$3</f>
        <v>0</v>
      </c>
      <c r="AL5" s="159">
        <f t="shared" ref="AL5:AL51" si="18">+J5*E5*$J$3</f>
        <v>0</v>
      </c>
    </row>
    <row r="6" spans="1:38" s="123" customFormat="1">
      <c r="A6" s="141">
        <f>+A5+1</f>
        <v>2</v>
      </c>
      <c r="B6" s="142" t="s">
        <v>92</v>
      </c>
      <c r="C6" s="143" t="s">
        <v>113</v>
      </c>
      <c r="D6" s="144" t="s">
        <v>114</v>
      </c>
      <c r="E6" s="165">
        <v>282.64999999999998</v>
      </c>
      <c r="F6" s="130"/>
      <c r="G6" s="133"/>
      <c r="H6" s="133"/>
      <c r="I6" s="133"/>
      <c r="J6" s="133"/>
      <c r="K6" s="124">
        <f t="shared" ref="K6:K70" si="19">SUM(G6:J6)</f>
        <v>0</v>
      </c>
      <c r="L6" s="124"/>
      <c r="M6" s="124">
        <f t="shared" si="0"/>
        <v>0</v>
      </c>
      <c r="N6" s="133"/>
      <c r="O6" s="133"/>
      <c r="P6" s="133"/>
      <c r="Q6" s="124">
        <f t="shared" si="1"/>
        <v>0</v>
      </c>
      <c r="R6" s="124"/>
      <c r="S6" s="124">
        <f t="shared" si="2"/>
        <v>0</v>
      </c>
      <c r="T6" s="124">
        <f t="shared" si="3"/>
        <v>0</v>
      </c>
      <c r="U6" s="124">
        <f t="shared" si="4"/>
        <v>0</v>
      </c>
      <c r="V6" s="131"/>
      <c r="W6" s="124">
        <f t="shared" si="5"/>
        <v>0</v>
      </c>
      <c r="X6" s="124">
        <f t="shared" si="6"/>
        <v>0</v>
      </c>
      <c r="Y6" s="124">
        <f t="shared" si="7"/>
        <v>0</v>
      </c>
      <c r="Z6" s="124">
        <f t="shared" si="8"/>
        <v>0</v>
      </c>
      <c r="AA6" s="124">
        <f t="shared" si="9"/>
        <v>0</v>
      </c>
      <c r="AB6" s="124">
        <f t="shared" si="10"/>
        <v>0</v>
      </c>
      <c r="AD6" s="159">
        <f t="shared" si="11"/>
        <v>0</v>
      </c>
      <c r="AE6" s="159">
        <f t="shared" si="12"/>
        <v>0</v>
      </c>
      <c r="AF6" s="159">
        <f t="shared" si="13"/>
        <v>0</v>
      </c>
      <c r="AG6" s="159">
        <f t="shared" si="14"/>
        <v>0</v>
      </c>
      <c r="AH6" s="163"/>
      <c r="AI6" s="159">
        <f t="shared" si="15"/>
        <v>0</v>
      </c>
      <c r="AJ6" s="159">
        <f t="shared" si="16"/>
        <v>0</v>
      </c>
      <c r="AK6" s="159">
        <f t="shared" si="17"/>
        <v>0</v>
      </c>
      <c r="AL6" s="159">
        <f t="shared" si="18"/>
        <v>0</v>
      </c>
    </row>
    <row r="7" spans="1:38" s="123" customFormat="1">
      <c r="A7" s="141">
        <f t="shared" ref="A7:A51" si="20">+A6+1</f>
        <v>3</v>
      </c>
      <c r="B7" s="142" t="s">
        <v>115</v>
      </c>
      <c r="C7" s="143" t="s">
        <v>116</v>
      </c>
      <c r="D7" s="144" t="s">
        <v>114</v>
      </c>
      <c r="E7" s="165">
        <v>40</v>
      </c>
      <c r="F7" s="130"/>
      <c r="G7" s="133"/>
      <c r="H7" s="133"/>
      <c r="I7" s="133"/>
      <c r="J7" s="133"/>
      <c r="K7" s="124">
        <f t="shared" si="19"/>
        <v>0</v>
      </c>
      <c r="L7" s="124"/>
      <c r="M7" s="124">
        <f t="shared" si="0"/>
        <v>0</v>
      </c>
      <c r="N7" s="133"/>
      <c r="O7" s="133"/>
      <c r="P7" s="133"/>
      <c r="Q7" s="124">
        <f t="shared" si="1"/>
        <v>0</v>
      </c>
      <c r="R7" s="124"/>
      <c r="S7" s="124">
        <f t="shared" si="2"/>
        <v>0</v>
      </c>
      <c r="T7" s="124">
        <f t="shared" si="3"/>
        <v>0</v>
      </c>
      <c r="U7" s="124">
        <f t="shared" si="4"/>
        <v>0</v>
      </c>
      <c r="V7" s="131"/>
      <c r="W7" s="124">
        <f t="shared" si="5"/>
        <v>0</v>
      </c>
      <c r="X7" s="124">
        <f t="shared" si="6"/>
        <v>0</v>
      </c>
      <c r="Y7" s="124">
        <f t="shared" si="7"/>
        <v>0</v>
      </c>
      <c r="Z7" s="124">
        <f t="shared" si="8"/>
        <v>0</v>
      </c>
      <c r="AA7" s="124">
        <f t="shared" si="9"/>
        <v>0</v>
      </c>
      <c r="AB7" s="124">
        <f t="shared" si="10"/>
        <v>0</v>
      </c>
      <c r="AD7" s="159">
        <f t="shared" si="11"/>
        <v>0</v>
      </c>
      <c r="AE7" s="159">
        <f t="shared" si="12"/>
        <v>0</v>
      </c>
      <c r="AF7" s="159">
        <f t="shared" si="13"/>
        <v>0</v>
      </c>
      <c r="AG7" s="159">
        <f t="shared" si="14"/>
        <v>0</v>
      </c>
      <c r="AH7" s="163"/>
      <c r="AI7" s="159">
        <f t="shared" si="15"/>
        <v>0</v>
      </c>
      <c r="AJ7" s="159">
        <f t="shared" si="16"/>
        <v>0</v>
      </c>
      <c r="AK7" s="159">
        <f t="shared" si="17"/>
        <v>0</v>
      </c>
      <c r="AL7" s="159">
        <f t="shared" si="18"/>
        <v>0</v>
      </c>
    </row>
    <row r="8" spans="1:38" s="123" customFormat="1">
      <c r="A8" s="141">
        <f t="shared" si="20"/>
        <v>4</v>
      </c>
      <c r="B8" s="142" t="s">
        <v>117</v>
      </c>
      <c r="C8" s="143" t="s">
        <v>118</v>
      </c>
      <c r="D8" s="144" t="s">
        <v>3</v>
      </c>
      <c r="E8" s="165">
        <v>412</v>
      </c>
      <c r="F8" s="130"/>
      <c r="G8" s="133"/>
      <c r="H8" s="133"/>
      <c r="I8" s="133"/>
      <c r="J8" s="133"/>
      <c r="K8" s="124">
        <f t="shared" si="19"/>
        <v>0</v>
      </c>
      <c r="L8" s="124"/>
      <c r="M8" s="124">
        <f t="shared" si="0"/>
        <v>0</v>
      </c>
      <c r="N8" s="133"/>
      <c r="O8" s="133"/>
      <c r="P8" s="133"/>
      <c r="Q8" s="124">
        <f t="shared" si="1"/>
        <v>0</v>
      </c>
      <c r="R8" s="124"/>
      <c r="S8" s="124">
        <f t="shared" si="2"/>
        <v>0</v>
      </c>
      <c r="T8" s="124">
        <f t="shared" si="3"/>
        <v>0</v>
      </c>
      <c r="U8" s="124">
        <f t="shared" si="4"/>
        <v>0</v>
      </c>
      <c r="V8" s="131"/>
      <c r="W8" s="124">
        <f t="shared" si="5"/>
        <v>0</v>
      </c>
      <c r="X8" s="124">
        <f t="shared" si="6"/>
        <v>0</v>
      </c>
      <c r="Y8" s="124">
        <f t="shared" si="7"/>
        <v>0</v>
      </c>
      <c r="Z8" s="124">
        <f t="shared" si="8"/>
        <v>0</v>
      </c>
      <c r="AA8" s="124">
        <f t="shared" si="9"/>
        <v>0</v>
      </c>
      <c r="AB8" s="124">
        <f t="shared" si="10"/>
        <v>0</v>
      </c>
      <c r="AD8" s="159">
        <f t="shared" si="11"/>
        <v>0</v>
      </c>
      <c r="AE8" s="159">
        <f t="shared" si="12"/>
        <v>0</v>
      </c>
      <c r="AF8" s="159">
        <f t="shared" si="13"/>
        <v>0</v>
      </c>
      <c r="AG8" s="159">
        <f t="shared" si="14"/>
        <v>0</v>
      </c>
      <c r="AH8" s="163"/>
      <c r="AI8" s="159">
        <f t="shared" si="15"/>
        <v>0</v>
      </c>
      <c r="AJ8" s="159">
        <f t="shared" si="16"/>
        <v>0</v>
      </c>
      <c r="AK8" s="159">
        <f t="shared" si="17"/>
        <v>0</v>
      </c>
      <c r="AL8" s="159">
        <f t="shared" si="18"/>
        <v>0</v>
      </c>
    </row>
    <row r="9" spans="1:38" s="123" customFormat="1">
      <c r="A9" s="141">
        <f t="shared" si="20"/>
        <v>5</v>
      </c>
      <c r="B9" s="142" t="s">
        <v>119</v>
      </c>
      <c r="C9" s="143" t="s">
        <v>120</v>
      </c>
      <c r="D9" s="144" t="s">
        <v>114</v>
      </c>
      <c r="E9" s="165">
        <v>192</v>
      </c>
      <c r="F9" s="130"/>
      <c r="G9" s="133"/>
      <c r="H9" s="133"/>
      <c r="I9" s="133"/>
      <c r="J9" s="133"/>
      <c r="K9" s="124">
        <f t="shared" si="19"/>
        <v>0</v>
      </c>
      <c r="L9" s="124"/>
      <c r="M9" s="124">
        <f t="shared" si="0"/>
        <v>0</v>
      </c>
      <c r="N9" s="133"/>
      <c r="O9" s="133"/>
      <c r="P9" s="133"/>
      <c r="Q9" s="124">
        <f t="shared" si="1"/>
        <v>0</v>
      </c>
      <c r="R9" s="124"/>
      <c r="S9" s="124">
        <f t="shared" si="2"/>
        <v>0</v>
      </c>
      <c r="T9" s="124">
        <f t="shared" si="3"/>
        <v>0</v>
      </c>
      <c r="U9" s="124">
        <f t="shared" si="4"/>
        <v>0</v>
      </c>
      <c r="V9" s="131"/>
      <c r="W9" s="124">
        <f t="shared" si="5"/>
        <v>0</v>
      </c>
      <c r="X9" s="124">
        <f t="shared" si="6"/>
        <v>0</v>
      </c>
      <c r="Y9" s="124">
        <f t="shared" si="7"/>
        <v>0</v>
      </c>
      <c r="Z9" s="124">
        <f t="shared" si="8"/>
        <v>0</v>
      </c>
      <c r="AA9" s="124">
        <f t="shared" si="9"/>
        <v>0</v>
      </c>
      <c r="AB9" s="124">
        <f t="shared" si="10"/>
        <v>0</v>
      </c>
      <c r="AD9" s="159">
        <f t="shared" si="11"/>
        <v>0</v>
      </c>
      <c r="AE9" s="159">
        <f t="shared" si="12"/>
        <v>0</v>
      </c>
      <c r="AF9" s="159">
        <f t="shared" si="13"/>
        <v>0</v>
      </c>
      <c r="AG9" s="159">
        <f t="shared" si="14"/>
        <v>0</v>
      </c>
      <c r="AH9" s="163"/>
      <c r="AI9" s="159">
        <f t="shared" si="15"/>
        <v>0</v>
      </c>
      <c r="AJ9" s="159">
        <f t="shared" si="16"/>
        <v>0</v>
      </c>
      <c r="AK9" s="159">
        <f t="shared" si="17"/>
        <v>0</v>
      </c>
      <c r="AL9" s="159">
        <f t="shared" si="18"/>
        <v>0</v>
      </c>
    </row>
    <row r="10" spans="1:38" s="123" customFormat="1">
      <c r="A10" s="141">
        <f t="shared" si="20"/>
        <v>6</v>
      </c>
      <c r="B10" s="142" t="s">
        <v>121</v>
      </c>
      <c r="C10" s="143" t="s">
        <v>122</v>
      </c>
      <c r="D10" s="144" t="s">
        <v>3</v>
      </c>
      <c r="E10" s="165">
        <v>87</v>
      </c>
      <c r="F10" s="130"/>
      <c r="G10" s="133"/>
      <c r="H10" s="133"/>
      <c r="I10" s="133"/>
      <c r="J10" s="133"/>
      <c r="K10" s="124">
        <f t="shared" si="19"/>
        <v>0</v>
      </c>
      <c r="L10" s="124"/>
      <c r="M10" s="124">
        <f t="shared" si="0"/>
        <v>0</v>
      </c>
      <c r="N10" s="133"/>
      <c r="O10" s="133"/>
      <c r="P10" s="133"/>
      <c r="Q10" s="124">
        <f t="shared" si="1"/>
        <v>0</v>
      </c>
      <c r="R10" s="124"/>
      <c r="S10" s="124">
        <f t="shared" si="2"/>
        <v>0</v>
      </c>
      <c r="T10" s="124">
        <f t="shared" si="3"/>
        <v>0</v>
      </c>
      <c r="U10" s="124">
        <f t="shared" si="4"/>
        <v>0</v>
      </c>
      <c r="V10" s="131"/>
      <c r="W10" s="124">
        <f t="shared" si="5"/>
        <v>0</v>
      </c>
      <c r="X10" s="124">
        <f t="shared" si="6"/>
        <v>0</v>
      </c>
      <c r="Y10" s="124">
        <f t="shared" si="7"/>
        <v>0</v>
      </c>
      <c r="Z10" s="124">
        <f t="shared" si="8"/>
        <v>0</v>
      </c>
      <c r="AA10" s="124">
        <f t="shared" si="9"/>
        <v>0</v>
      </c>
      <c r="AB10" s="124">
        <f t="shared" si="10"/>
        <v>0</v>
      </c>
      <c r="AD10" s="159">
        <f t="shared" si="11"/>
        <v>0</v>
      </c>
      <c r="AE10" s="159">
        <f t="shared" si="12"/>
        <v>0</v>
      </c>
      <c r="AF10" s="159">
        <f t="shared" si="13"/>
        <v>0</v>
      </c>
      <c r="AG10" s="159">
        <f t="shared" si="14"/>
        <v>0</v>
      </c>
      <c r="AH10" s="163"/>
      <c r="AI10" s="159">
        <f t="shared" si="15"/>
        <v>0</v>
      </c>
      <c r="AJ10" s="159">
        <f t="shared" si="16"/>
        <v>0</v>
      </c>
      <c r="AK10" s="159">
        <f t="shared" si="17"/>
        <v>0</v>
      </c>
      <c r="AL10" s="159">
        <f t="shared" si="18"/>
        <v>0</v>
      </c>
    </row>
    <row r="11" spans="1:38" s="123" customFormat="1">
      <c r="A11" s="141">
        <f t="shared" si="20"/>
        <v>7</v>
      </c>
      <c r="B11" s="142" t="s">
        <v>123</v>
      </c>
      <c r="C11" s="143" t="s">
        <v>124</v>
      </c>
      <c r="D11" s="144" t="s">
        <v>3</v>
      </c>
      <c r="E11" s="165">
        <v>228</v>
      </c>
      <c r="F11" s="130"/>
      <c r="G11" s="133"/>
      <c r="H11" s="133"/>
      <c r="I11" s="133"/>
      <c r="J11" s="133"/>
      <c r="K11" s="124">
        <f t="shared" si="19"/>
        <v>0</v>
      </c>
      <c r="L11" s="124"/>
      <c r="M11" s="124">
        <f t="shared" si="0"/>
        <v>0</v>
      </c>
      <c r="N11" s="133"/>
      <c r="O11" s="133"/>
      <c r="P11" s="133"/>
      <c r="Q11" s="124">
        <f t="shared" si="1"/>
        <v>0</v>
      </c>
      <c r="R11" s="124"/>
      <c r="S11" s="124">
        <f t="shared" si="2"/>
        <v>0</v>
      </c>
      <c r="T11" s="124">
        <f t="shared" si="3"/>
        <v>0</v>
      </c>
      <c r="U11" s="124">
        <f t="shared" si="4"/>
        <v>0</v>
      </c>
      <c r="V11" s="131"/>
      <c r="W11" s="124">
        <f t="shared" si="5"/>
        <v>0</v>
      </c>
      <c r="X11" s="124">
        <f t="shared" si="6"/>
        <v>0</v>
      </c>
      <c r="Y11" s="124">
        <f t="shared" si="7"/>
        <v>0</v>
      </c>
      <c r="Z11" s="124">
        <f t="shared" si="8"/>
        <v>0</v>
      </c>
      <c r="AA11" s="124">
        <f t="shared" si="9"/>
        <v>0</v>
      </c>
      <c r="AB11" s="124">
        <f t="shared" si="10"/>
        <v>0</v>
      </c>
      <c r="AD11" s="159">
        <f t="shared" si="11"/>
        <v>0</v>
      </c>
      <c r="AE11" s="159">
        <f t="shared" si="12"/>
        <v>0</v>
      </c>
      <c r="AF11" s="159">
        <f t="shared" si="13"/>
        <v>0</v>
      </c>
      <c r="AG11" s="159">
        <f t="shared" si="14"/>
        <v>0</v>
      </c>
      <c r="AH11" s="163"/>
      <c r="AI11" s="159">
        <f t="shared" si="15"/>
        <v>0</v>
      </c>
      <c r="AJ11" s="159">
        <f t="shared" si="16"/>
        <v>0</v>
      </c>
      <c r="AK11" s="159">
        <f t="shared" si="17"/>
        <v>0</v>
      </c>
      <c r="AL11" s="159">
        <f t="shared" si="18"/>
        <v>0</v>
      </c>
    </row>
    <row r="12" spans="1:38" s="123" customFormat="1">
      <c r="A12" s="141">
        <f t="shared" si="20"/>
        <v>8</v>
      </c>
      <c r="B12" s="142" t="s">
        <v>125</v>
      </c>
      <c r="C12" s="143" t="s">
        <v>124</v>
      </c>
      <c r="D12" s="144" t="s">
        <v>3</v>
      </c>
      <c r="E12" s="165">
        <v>325</v>
      </c>
      <c r="F12" s="130"/>
      <c r="G12" s="133"/>
      <c r="H12" s="133"/>
      <c r="I12" s="133"/>
      <c r="J12" s="133"/>
      <c r="K12" s="124">
        <f t="shared" si="19"/>
        <v>0</v>
      </c>
      <c r="L12" s="124"/>
      <c r="M12" s="124">
        <f t="shared" si="0"/>
        <v>0</v>
      </c>
      <c r="N12" s="133"/>
      <c r="O12" s="133"/>
      <c r="P12" s="133"/>
      <c r="Q12" s="124">
        <f t="shared" si="1"/>
        <v>0</v>
      </c>
      <c r="R12" s="124"/>
      <c r="S12" s="124">
        <f t="shared" si="2"/>
        <v>0</v>
      </c>
      <c r="T12" s="124">
        <f t="shared" si="3"/>
        <v>0</v>
      </c>
      <c r="U12" s="124">
        <f t="shared" si="4"/>
        <v>0</v>
      </c>
      <c r="V12" s="131"/>
      <c r="W12" s="124">
        <f t="shared" si="5"/>
        <v>0</v>
      </c>
      <c r="X12" s="124">
        <f t="shared" si="6"/>
        <v>0</v>
      </c>
      <c r="Y12" s="124">
        <f t="shared" si="7"/>
        <v>0</v>
      </c>
      <c r="Z12" s="124">
        <f t="shared" si="8"/>
        <v>0</v>
      </c>
      <c r="AA12" s="124">
        <f t="shared" si="9"/>
        <v>0</v>
      </c>
      <c r="AB12" s="124">
        <f t="shared" si="10"/>
        <v>0</v>
      </c>
      <c r="AD12" s="159">
        <f t="shared" si="11"/>
        <v>0</v>
      </c>
      <c r="AE12" s="159">
        <f t="shared" si="12"/>
        <v>0</v>
      </c>
      <c r="AF12" s="159">
        <f t="shared" si="13"/>
        <v>0</v>
      </c>
      <c r="AG12" s="159">
        <f t="shared" si="14"/>
        <v>0</v>
      </c>
      <c r="AH12" s="163"/>
      <c r="AI12" s="159">
        <f t="shared" si="15"/>
        <v>0</v>
      </c>
      <c r="AJ12" s="159">
        <f t="shared" si="16"/>
        <v>0</v>
      </c>
      <c r="AK12" s="159">
        <f t="shared" si="17"/>
        <v>0</v>
      </c>
      <c r="AL12" s="159">
        <f t="shared" si="18"/>
        <v>0</v>
      </c>
    </row>
    <row r="13" spans="1:38" s="123" customFormat="1">
      <c r="A13" s="141">
        <f t="shared" si="20"/>
        <v>9</v>
      </c>
      <c r="B13" s="142" t="s">
        <v>126</v>
      </c>
      <c r="C13" s="143" t="s">
        <v>127</v>
      </c>
      <c r="D13" s="144" t="s">
        <v>114</v>
      </c>
      <c r="E13" s="165">
        <v>40</v>
      </c>
      <c r="F13" s="130"/>
      <c r="G13" s="133"/>
      <c r="H13" s="133"/>
      <c r="I13" s="133"/>
      <c r="J13" s="133"/>
      <c r="K13" s="124">
        <f t="shared" si="19"/>
        <v>0</v>
      </c>
      <c r="L13" s="124"/>
      <c r="M13" s="124">
        <f t="shared" si="0"/>
        <v>0</v>
      </c>
      <c r="N13" s="133"/>
      <c r="O13" s="133"/>
      <c r="P13" s="133"/>
      <c r="Q13" s="124">
        <f t="shared" si="1"/>
        <v>0</v>
      </c>
      <c r="R13" s="124"/>
      <c r="S13" s="124">
        <f t="shared" si="2"/>
        <v>0</v>
      </c>
      <c r="T13" s="124">
        <f t="shared" si="3"/>
        <v>0</v>
      </c>
      <c r="U13" s="124">
        <f t="shared" si="4"/>
        <v>0</v>
      </c>
      <c r="V13" s="131"/>
      <c r="W13" s="124">
        <f t="shared" si="5"/>
        <v>0</v>
      </c>
      <c r="X13" s="124">
        <f t="shared" si="6"/>
        <v>0</v>
      </c>
      <c r="Y13" s="124">
        <f t="shared" si="7"/>
        <v>0</v>
      </c>
      <c r="Z13" s="124">
        <f t="shared" si="8"/>
        <v>0</v>
      </c>
      <c r="AA13" s="124">
        <f t="shared" si="9"/>
        <v>0</v>
      </c>
      <c r="AB13" s="124">
        <f t="shared" si="10"/>
        <v>0</v>
      </c>
      <c r="AD13" s="159">
        <f t="shared" si="11"/>
        <v>0</v>
      </c>
      <c r="AE13" s="159">
        <f t="shared" si="12"/>
        <v>0</v>
      </c>
      <c r="AF13" s="159">
        <f t="shared" si="13"/>
        <v>0</v>
      </c>
      <c r="AG13" s="159">
        <f t="shared" si="14"/>
        <v>0</v>
      </c>
      <c r="AH13" s="163"/>
      <c r="AI13" s="159">
        <f t="shared" si="15"/>
        <v>0</v>
      </c>
      <c r="AJ13" s="159">
        <f t="shared" si="16"/>
        <v>0</v>
      </c>
      <c r="AK13" s="159">
        <f t="shared" si="17"/>
        <v>0</v>
      </c>
      <c r="AL13" s="159">
        <f t="shared" si="18"/>
        <v>0</v>
      </c>
    </row>
    <row r="14" spans="1:38" s="123" customFormat="1">
      <c r="A14" s="141">
        <f t="shared" si="20"/>
        <v>10</v>
      </c>
      <c r="B14" s="142" t="s">
        <v>128</v>
      </c>
      <c r="C14" s="143" t="s">
        <v>129</v>
      </c>
      <c r="D14" s="144" t="s">
        <v>114</v>
      </c>
      <c r="E14" s="165">
        <v>2384.44</v>
      </c>
      <c r="F14" s="130"/>
      <c r="G14" s="133"/>
      <c r="H14" s="133"/>
      <c r="I14" s="133"/>
      <c r="J14" s="133"/>
      <c r="K14" s="124">
        <f t="shared" si="19"/>
        <v>0</v>
      </c>
      <c r="L14" s="124"/>
      <c r="M14" s="124">
        <f t="shared" si="0"/>
        <v>0</v>
      </c>
      <c r="N14" s="133"/>
      <c r="O14" s="133"/>
      <c r="P14" s="133"/>
      <c r="Q14" s="124">
        <f t="shared" si="1"/>
        <v>0</v>
      </c>
      <c r="R14" s="124"/>
      <c r="S14" s="124">
        <f t="shared" si="2"/>
        <v>0</v>
      </c>
      <c r="T14" s="124">
        <f t="shared" si="3"/>
        <v>0</v>
      </c>
      <c r="U14" s="124">
        <f t="shared" si="4"/>
        <v>0</v>
      </c>
      <c r="V14" s="131"/>
      <c r="W14" s="124">
        <f t="shared" si="5"/>
        <v>0</v>
      </c>
      <c r="X14" s="124">
        <f t="shared" si="6"/>
        <v>0</v>
      </c>
      <c r="Y14" s="124">
        <f t="shared" si="7"/>
        <v>0</v>
      </c>
      <c r="Z14" s="124">
        <f t="shared" si="8"/>
        <v>0</v>
      </c>
      <c r="AA14" s="124">
        <f t="shared" si="9"/>
        <v>0</v>
      </c>
      <c r="AB14" s="124">
        <f t="shared" si="10"/>
        <v>0</v>
      </c>
      <c r="AD14" s="159">
        <f t="shared" si="11"/>
        <v>0</v>
      </c>
      <c r="AE14" s="159">
        <f t="shared" si="12"/>
        <v>0</v>
      </c>
      <c r="AF14" s="159">
        <f t="shared" si="13"/>
        <v>0</v>
      </c>
      <c r="AG14" s="159">
        <f t="shared" si="14"/>
        <v>0</v>
      </c>
      <c r="AH14" s="163"/>
      <c r="AI14" s="159">
        <f t="shared" si="15"/>
        <v>0</v>
      </c>
      <c r="AJ14" s="159">
        <f t="shared" si="16"/>
        <v>0</v>
      </c>
      <c r="AK14" s="159">
        <f t="shared" si="17"/>
        <v>0</v>
      </c>
      <c r="AL14" s="159">
        <f t="shared" si="18"/>
        <v>0</v>
      </c>
    </row>
    <row r="15" spans="1:38" s="123" customFormat="1">
      <c r="A15" s="141">
        <f t="shared" si="20"/>
        <v>11</v>
      </c>
      <c r="B15" s="142" t="s">
        <v>94</v>
      </c>
      <c r="C15" s="143" t="s">
        <v>130</v>
      </c>
      <c r="D15" s="144" t="s">
        <v>114</v>
      </c>
      <c r="E15" s="165">
        <v>2708.9</v>
      </c>
      <c r="F15" s="130"/>
      <c r="G15" s="133"/>
      <c r="H15" s="133"/>
      <c r="I15" s="133"/>
      <c r="J15" s="133"/>
      <c r="K15" s="124">
        <f t="shared" si="19"/>
        <v>0</v>
      </c>
      <c r="L15" s="124"/>
      <c r="M15" s="124">
        <f t="shared" si="0"/>
        <v>0</v>
      </c>
      <c r="N15" s="133"/>
      <c r="O15" s="133"/>
      <c r="P15" s="133"/>
      <c r="Q15" s="124">
        <f t="shared" si="1"/>
        <v>0</v>
      </c>
      <c r="R15" s="124"/>
      <c r="S15" s="124">
        <f t="shared" si="2"/>
        <v>0</v>
      </c>
      <c r="T15" s="124">
        <f t="shared" si="3"/>
        <v>0</v>
      </c>
      <c r="U15" s="124">
        <f t="shared" si="4"/>
        <v>0</v>
      </c>
      <c r="V15" s="131"/>
      <c r="W15" s="124">
        <f t="shared" si="5"/>
        <v>0</v>
      </c>
      <c r="X15" s="124">
        <f t="shared" si="6"/>
        <v>0</v>
      </c>
      <c r="Y15" s="124">
        <f t="shared" si="7"/>
        <v>0</v>
      </c>
      <c r="Z15" s="124">
        <f t="shared" si="8"/>
        <v>0</v>
      </c>
      <c r="AA15" s="124">
        <f t="shared" si="9"/>
        <v>0</v>
      </c>
      <c r="AB15" s="124">
        <f t="shared" si="10"/>
        <v>0</v>
      </c>
      <c r="AD15" s="159">
        <f t="shared" si="11"/>
        <v>0</v>
      </c>
      <c r="AE15" s="159">
        <f t="shared" si="12"/>
        <v>0</v>
      </c>
      <c r="AF15" s="159">
        <f t="shared" si="13"/>
        <v>0</v>
      </c>
      <c r="AG15" s="159">
        <f t="shared" si="14"/>
        <v>0</v>
      </c>
      <c r="AH15" s="163"/>
      <c r="AI15" s="159">
        <f t="shared" si="15"/>
        <v>0</v>
      </c>
      <c r="AJ15" s="159">
        <f t="shared" si="16"/>
        <v>0</v>
      </c>
      <c r="AK15" s="159">
        <f t="shared" si="17"/>
        <v>0</v>
      </c>
      <c r="AL15" s="159">
        <f t="shared" si="18"/>
        <v>0</v>
      </c>
    </row>
    <row r="16" spans="1:38" s="123" customFormat="1">
      <c r="A16" s="141">
        <f t="shared" si="20"/>
        <v>12</v>
      </c>
      <c r="B16" s="142" t="s">
        <v>131</v>
      </c>
      <c r="C16" s="143" t="s">
        <v>132</v>
      </c>
      <c r="D16" s="144" t="s">
        <v>114</v>
      </c>
      <c r="E16" s="165">
        <v>40</v>
      </c>
      <c r="F16" s="130"/>
      <c r="G16" s="133"/>
      <c r="H16" s="133"/>
      <c r="I16" s="133"/>
      <c r="J16" s="133"/>
      <c r="K16" s="124">
        <f t="shared" si="19"/>
        <v>0</v>
      </c>
      <c r="L16" s="124"/>
      <c r="M16" s="124">
        <f t="shared" si="0"/>
        <v>0</v>
      </c>
      <c r="N16" s="133"/>
      <c r="O16" s="133"/>
      <c r="P16" s="133"/>
      <c r="Q16" s="124">
        <f t="shared" si="1"/>
        <v>0</v>
      </c>
      <c r="R16" s="124"/>
      <c r="S16" s="124">
        <f t="shared" si="2"/>
        <v>0</v>
      </c>
      <c r="T16" s="124">
        <f t="shared" si="3"/>
        <v>0</v>
      </c>
      <c r="U16" s="124">
        <f t="shared" si="4"/>
        <v>0</v>
      </c>
      <c r="V16" s="131"/>
      <c r="W16" s="124">
        <f t="shared" si="5"/>
        <v>0</v>
      </c>
      <c r="X16" s="124">
        <f t="shared" si="6"/>
        <v>0</v>
      </c>
      <c r="Y16" s="124">
        <f t="shared" si="7"/>
        <v>0</v>
      </c>
      <c r="Z16" s="124">
        <f t="shared" si="8"/>
        <v>0</v>
      </c>
      <c r="AA16" s="124">
        <f t="shared" si="9"/>
        <v>0</v>
      </c>
      <c r="AB16" s="124">
        <f t="shared" si="10"/>
        <v>0</v>
      </c>
      <c r="AD16" s="159">
        <f t="shared" si="11"/>
        <v>0</v>
      </c>
      <c r="AE16" s="159">
        <f t="shared" si="12"/>
        <v>0</v>
      </c>
      <c r="AF16" s="159">
        <f t="shared" si="13"/>
        <v>0</v>
      </c>
      <c r="AG16" s="159">
        <f t="shared" si="14"/>
        <v>0</v>
      </c>
      <c r="AH16" s="163"/>
      <c r="AI16" s="159">
        <f t="shared" si="15"/>
        <v>0</v>
      </c>
      <c r="AJ16" s="159">
        <f t="shared" si="16"/>
        <v>0</v>
      </c>
      <c r="AK16" s="159">
        <f t="shared" si="17"/>
        <v>0</v>
      </c>
      <c r="AL16" s="159">
        <f t="shared" si="18"/>
        <v>0</v>
      </c>
    </row>
    <row r="17" spans="1:38" s="123" customFormat="1">
      <c r="A17" s="141">
        <f t="shared" si="20"/>
        <v>13</v>
      </c>
      <c r="B17" s="142" t="s">
        <v>95</v>
      </c>
      <c r="C17" s="143" t="s">
        <v>133</v>
      </c>
      <c r="D17" s="144" t="s">
        <v>3</v>
      </c>
      <c r="E17" s="165">
        <v>12</v>
      </c>
      <c r="F17" s="130"/>
      <c r="G17" s="133"/>
      <c r="H17" s="133"/>
      <c r="I17" s="133"/>
      <c r="J17" s="133"/>
      <c r="K17" s="124">
        <f t="shared" si="19"/>
        <v>0</v>
      </c>
      <c r="L17" s="124"/>
      <c r="M17" s="124">
        <f t="shared" si="0"/>
        <v>0</v>
      </c>
      <c r="N17" s="133"/>
      <c r="O17" s="133"/>
      <c r="P17" s="133"/>
      <c r="Q17" s="124">
        <f t="shared" si="1"/>
        <v>0</v>
      </c>
      <c r="R17" s="124"/>
      <c r="S17" s="124">
        <f t="shared" si="2"/>
        <v>0</v>
      </c>
      <c r="T17" s="124">
        <f t="shared" si="3"/>
        <v>0</v>
      </c>
      <c r="U17" s="124">
        <f t="shared" si="4"/>
        <v>0</v>
      </c>
      <c r="V17" s="131"/>
      <c r="W17" s="124">
        <f t="shared" si="5"/>
        <v>0</v>
      </c>
      <c r="X17" s="124">
        <f t="shared" si="6"/>
        <v>0</v>
      </c>
      <c r="Y17" s="124">
        <f t="shared" si="7"/>
        <v>0</v>
      </c>
      <c r="Z17" s="124">
        <f t="shared" si="8"/>
        <v>0</v>
      </c>
      <c r="AA17" s="124">
        <f t="shared" si="9"/>
        <v>0</v>
      </c>
      <c r="AB17" s="124">
        <f t="shared" si="10"/>
        <v>0</v>
      </c>
      <c r="AD17" s="159">
        <f t="shared" si="11"/>
        <v>0</v>
      </c>
      <c r="AE17" s="159">
        <f t="shared" si="12"/>
        <v>0</v>
      </c>
      <c r="AF17" s="159">
        <f t="shared" si="13"/>
        <v>0</v>
      </c>
      <c r="AG17" s="159">
        <f t="shared" si="14"/>
        <v>0</v>
      </c>
      <c r="AH17" s="163"/>
      <c r="AI17" s="159">
        <f t="shared" si="15"/>
        <v>0</v>
      </c>
      <c r="AJ17" s="159">
        <f t="shared" si="16"/>
        <v>0</v>
      </c>
      <c r="AK17" s="159">
        <f t="shared" si="17"/>
        <v>0</v>
      </c>
      <c r="AL17" s="159">
        <f t="shared" si="18"/>
        <v>0</v>
      </c>
    </row>
    <row r="18" spans="1:38" s="123" customFormat="1">
      <c r="A18" s="141">
        <f t="shared" si="20"/>
        <v>14</v>
      </c>
      <c r="B18" s="142" t="s">
        <v>134</v>
      </c>
      <c r="C18" s="143" t="s">
        <v>135</v>
      </c>
      <c r="D18" s="144" t="s">
        <v>114</v>
      </c>
      <c r="E18" s="165">
        <v>278.39999999999998</v>
      </c>
      <c r="F18" s="130"/>
      <c r="G18" s="133"/>
      <c r="H18" s="133"/>
      <c r="I18" s="133"/>
      <c r="J18" s="133"/>
      <c r="K18" s="124">
        <f t="shared" si="19"/>
        <v>0</v>
      </c>
      <c r="L18" s="124"/>
      <c r="M18" s="124">
        <f t="shared" si="0"/>
        <v>0</v>
      </c>
      <c r="N18" s="133"/>
      <c r="O18" s="133"/>
      <c r="P18" s="133"/>
      <c r="Q18" s="124">
        <f t="shared" si="1"/>
        <v>0</v>
      </c>
      <c r="R18" s="124"/>
      <c r="S18" s="124">
        <f t="shared" si="2"/>
        <v>0</v>
      </c>
      <c r="T18" s="124">
        <f t="shared" si="3"/>
        <v>0</v>
      </c>
      <c r="U18" s="124">
        <f t="shared" si="4"/>
        <v>0</v>
      </c>
      <c r="V18" s="131"/>
      <c r="W18" s="124">
        <f t="shared" si="5"/>
        <v>0</v>
      </c>
      <c r="X18" s="124">
        <f t="shared" si="6"/>
        <v>0</v>
      </c>
      <c r="Y18" s="124">
        <f t="shared" si="7"/>
        <v>0</v>
      </c>
      <c r="Z18" s="124">
        <f t="shared" si="8"/>
        <v>0</v>
      </c>
      <c r="AA18" s="124">
        <f t="shared" si="9"/>
        <v>0</v>
      </c>
      <c r="AB18" s="124">
        <f t="shared" si="10"/>
        <v>0</v>
      </c>
      <c r="AD18" s="159">
        <f t="shared" si="11"/>
        <v>0</v>
      </c>
      <c r="AE18" s="159">
        <f t="shared" si="12"/>
        <v>0</v>
      </c>
      <c r="AF18" s="159">
        <f t="shared" si="13"/>
        <v>0</v>
      </c>
      <c r="AG18" s="159">
        <f t="shared" si="14"/>
        <v>0</v>
      </c>
      <c r="AH18" s="163"/>
      <c r="AI18" s="159">
        <f t="shared" si="15"/>
        <v>0</v>
      </c>
      <c r="AJ18" s="159">
        <f t="shared" si="16"/>
        <v>0</v>
      </c>
      <c r="AK18" s="159">
        <f t="shared" si="17"/>
        <v>0</v>
      </c>
      <c r="AL18" s="159">
        <f t="shared" si="18"/>
        <v>0</v>
      </c>
    </row>
    <row r="19" spans="1:38" s="123" customFormat="1">
      <c r="A19" s="141">
        <f t="shared" si="20"/>
        <v>15</v>
      </c>
      <c r="B19" s="142" t="s">
        <v>136</v>
      </c>
      <c r="C19" s="143" t="s">
        <v>137</v>
      </c>
      <c r="D19" s="144" t="s">
        <v>114</v>
      </c>
      <c r="E19" s="165">
        <v>111</v>
      </c>
      <c r="F19" s="130"/>
      <c r="G19" s="133"/>
      <c r="H19" s="133"/>
      <c r="I19" s="133"/>
      <c r="J19" s="133"/>
      <c r="K19" s="124">
        <f t="shared" si="19"/>
        <v>0</v>
      </c>
      <c r="L19" s="124"/>
      <c r="M19" s="124">
        <f t="shared" si="0"/>
        <v>0</v>
      </c>
      <c r="N19" s="133"/>
      <c r="O19" s="133"/>
      <c r="P19" s="133"/>
      <c r="Q19" s="124">
        <f t="shared" si="1"/>
        <v>0</v>
      </c>
      <c r="R19" s="124"/>
      <c r="S19" s="124">
        <f t="shared" si="2"/>
        <v>0</v>
      </c>
      <c r="T19" s="124">
        <f t="shared" si="3"/>
        <v>0</v>
      </c>
      <c r="U19" s="124">
        <f t="shared" si="4"/>
        <v>0</v>
      </c>
      <c r="V19" s="131"/>
      <c r="W19" s="124">
        <f t="shared" si="5"/>
        <v>0</v>
      </c>
      <c r="X19" s="124">
        <f t="shared" si="6"/>
        <v>0</v>
      </c>
      <c r="Y19" s="124">
        <f t="shared" si="7"/>
        <v>0</v>
      </c>
      <c r="Z19" s="124">
        <f t="shared" si="8"/>
        <v>0</v>
      </c>
      <c r="AA19" s="124">
        <f t="shared" si="9"/>
        <v>0</v>
      </c>
      <c r="AB19" s="124">
        <f t="shared" si="10"/>
        <v>0</v>
      </c>
      <c r="AD19" s="159">
        <f t="shared" si="11"/>
        <v>0</v>
      </c>
      <c r="AE19" s="159">
        <f t="shared" si="12"/>
        <v>0</v>
      </c>
      <c r="AF19" s="159">
        <f t="shared" si="13"/>
        <v>0</v>
      </c>
      <c r="AG19" s="159">
        <f t="shared" si="14"/>
        <v>0</v>
      </c>
      <c r="AH19" s="163"/>
      <c r="AI19" s="159">
        <f t="shared" si="15"/>
        <v>0</v>
      </c>
      <c r="AJ19" s="159">
        <f t="shared" si="16"/>
        <v>0</v>
      </c>
      <c r="AK19" s="159">
        <f t="shared" si="17"/>
        <v>0</v>
      </c>
      <c r="AL19" s="159">
        <f t="shared" si="18"/>
        <v>0</v>
      </c>
    </row>
    <row r="20" spans="1:38" s="123" customFormat="1">
      <c r="A20" s="141">
        <f t="shared" si="20"/>
        <v>16</v>
      </c>
      <c r="B20" s="142" t="s">
        <v>138</v>
      </c>
      <c r="C20" s="143" t="s">
        <v>139</v>
      </c>
      <c r="D20" s="144" t="s">
        <v>3</v>
      </c>
      <c r="E20" s="165">
        <v>570</v>
      </c>
      <c r="F20" s="130"/>
      <c r="G20" s="133"/>
      <c r="H20" s="133"/>
      <c r="I20" s="133"/>
      <c r="J20" s="133"/>
      <c r="K20" s="124">
        <f t="shared" si="19"/>
        <v>0</v>
      </c>
      <c r="L20" s="124"/>
      <c r="M20" s="124">
        <f t="shared" si="0"/>
        <v>0</v>
      </c>
      <c r="N20" s="133"/>
      <c r="O20" s="133"/>
      <c r="P20" s="133"/>
      <c r="Q20" s="124">
        <f t="shared" si="1"/>
        <v>0</v>
      </c>
      <c r="R20" s="124"/>
      <c r="S20" s="124">
        <f t="shared" si="2"/>
        <v>0</v>
      </c>
      <c r="T20" s="124">
        <f t="shared" si="3"/>
        <v>0</v>
      </c>
      <c r="U20" s="124">
        <f t="shared" si="4"/>
        <v>0</v>
      </c>
      <c r="V20" s="131"/>
      <c r="W20" s="124">
        <f t="shared" si="5"/>
        <v>0</v>
      </c>
      <c r="X20" s="124">
        <f t="shared" si="6"/>
        <v>0</v>
      </c>
      <c r="Y20" s="124">
        <f t="shared" si="7"/>
        <v>0</v>
      </c>
      <c r="Z20" s="124">
        <f t="shared" si="8"/>
        <v>0</v>
      </c>
      <c r="AA20" s="124">
        <f t="shared" si="9"/>
        <v>0</v>
      </c>
      <c r="AB20" s="124">
        <f t="shared" si="10"/>
        <v>0</v>
      </c>
      <c r="AD20" s="159">
        <f t="shared" si="11"/>
        <v>0</v>
      </c>
      <c r="AE20" s="159">
        <f t="shared" si="12"/>
        <v>0</v>
      </c>
      <c r="AF20" s="159">
        <f t="shared" si="13"/>
        <v>0</v>
      </c>
      <c r="AG20" s="159">
        <f t="shared" si="14"/>
        <v>0</v>
      </c>
      <c r="AH20" s="163"/>
      <c r="AI20" s="159">
        <f t="shared" si="15"/>
        <v>0</v>
      </c>
      <c r="AJ20" s="159">
        <f t="shared" si="16"/>
        <v>0</v>
      </c>
      <c r="AK20" s="159">
        <f t="shared" si="17"/>
        <v>0</v>
      </c>
      <c r="AL20" s="159">
        <f t="shared" si="18"/>
        <v>0</v>
      </c>
    </row>
    <row r="21" spans="1:38" s="123" customFormat="1">
      <c r="A21" s="141">
        <f t="shared" si="20"/>
        <v>17</v>
      </c>
      <c r="B21" s="142" t="s">
        <v>140</v>
      </c>
      <c r="C21" s="143" t="s">
        <v>141</v>
      </c>
      <c r="D21" s="144" t="s">
        <v>3</v>
      </c>
      <c r="E21" s="165">
        <v>350</v>
      </c>
      <c r="F21" s="130"/>
      <c r="G21" s="133"/>
      <c r="H21" s="133"/>
      <c r="I21" s="133"/>
      <c r="J21" s="133"/>
      <c r="K21" s="124">
        <f t="shared" si="19"/>
        <v>0</v>
      </c>
      <c r="L21" s="124"/>
      <c r="M21" s="124">
        <f t="shared" si="0"/>
        <v>0</v>
      </c>
      <c r="N21" s="133"/>
      <c r="O21" s="133"/>
      <c r="P21" s="133"/>
      <c r="Q21" s="124">
        <f t="shared" si="1"/>
        <v>0</v>
      </c>
      <c r="R21" s="124"/>
      <c r="S21" s="124">
        <f t="shared" si="2"/>
        <v>0</v>
      </c>
      <c r="T21" s="124">
        <f t="shared" si="3"/>
        <v>0</v>
      </c>
      <c r="U21" s="124">
        <f t="shared" si="4"/>
        <v>0</v>
      </c>
      <c r="V21" s="131"/>
      <c r="W21" s="124">
        <f t="shared" si="5"/>
        <v>0</v>
      </c>
      <c r="X21" s="124">
        <f t="shared" si="6"/>
        <v>0</v>
      </c>
      <c r="Y21" s="124">
        <f t="shared" si="7"/>
        <v>0</v>
      </c>
      <c r="Z21" s="124">
        <f t="shared" si="8"/>
        <v>0</v>
      </c>
      <c r="AA21" s="124">
        <f t="shared" si="9"/>
        <v>0</v>
      </c>
      <c r="AB21" s="124">
        <f t="shared" si="10"/>
        <v>0</v>
      </c>
      <c r="AD21" s="159">
        <f t="shared" si="11"/>
        <v>0</v>
      </c>
      <c r="AE21" s="159">
        <f t="shared" si="12"/>
        <v>0</v>
      </c>
      <c r="AF21" s="159">
        <f t="shared" si="13"/>
        <v>0</v>
      </c>
      <c r="AG21" s="159">
        <f t="shared" si="14"/>
        <v>0</v>
      </c>
      <c r="AH21" s="163"/>
      <c r="AI21" s="159">
        <f t="shared" si="15"/>
        <v>0</v>
      </c>
      <c r="AJ21" s="159">
        <f t="shared" si="16"/>
        <v>0</v>
      </c>
      <c r="AK21" s="159">
        <f t="shared" si="17"/>
        <v>0</v>
      </c>
      <c r="AL21" s="159">
        <f t="shared" si="18"/>
        <v>0</v>
      </c>
    </row>
    <row r="22" spans="1:38" s="123" customFormat="1">
      <c r="A22" s="141">
        <f t="shared" si="20"/>
        <v>18</v>
      </c>
      <c r="B22" s="142" t="s">
        <v>142</v>
      </c>
      <c r="C22" s="143" t="s">
        <v>143</v>
      </c>
      <c r="D22" s="144" t="s">
        <v>114</v>
      </c>
      <c r="E22" s="165">
        <v>7368.14</v>
      </c>
      <c r="F22" s="130"/>
      <c r="G22" s="133"/>
      <c r="H22" s="133"/>
      <c r="I22" s="133"/>
      <c r="J22" s="133"/>
      <c r="K22" s="124">
        <f t="shared" si="19"/>
        <v>0</v>
      </c>
      <c r="L22" s="124"/>
      <c r="M22" s="124">
        <f t="shared" si="0"/>
        <v>0</v>
      </c>
      <c r="N22" s="133"/>
      <c r="O22" s="133"/>
      <c r="P22" s="133"/>
      <c r="Q22" s="124">
        <f t="shared" si="1"/>
        <v>0</v>
      </c>
      <c r="R22" s="124"/>
      <c r="S22" s="124">
        <f t="shared" si="2"/>
        <v>0</v>
      </c>
      <c r="T22" s="124">
        <f t="shared" si="3"/>
        <v>0</v>
      </c>
      <c r="U22" s="124">
        <f t="shared" si="4"/>
        <v>0</v>
      </c>
      <c r="V22" s="131"/>
      <c r="W22" s="124">
        <f t="shared" si="5"/>
        <v>0</v>
      </c>
      <c r="X22" s="124">
        <f t="shared" si="6"/>
        <v>0</v>
      </c>
      <c r="Y22" s="124">
        <f t="shared" si="7"/>
        <v>0</v>
      </c>
      <c r="Z22" s="124">
        <f t="shared" si="8"/>
        <v>0</v>
      </c>
      <c r="AA22" s="124">
        <f t="shared" si="9"/>
        <v>0</v>
      </c>
      <c r="AB22" s="124">
        <f t="shared" si="10"/>
        <v>0</v>
      </c>
      <c r="AD22" s="159">
        <f t="shared" si="11"/>
        <v>0</v>
      </c>
      <c r="AE22" s="159">
        <f t="shared" si="12"/>
        <v>0</v>
      </c>
      <c r="AF22" s="159">
        <f t="shared" si="13"/>
        <v>0</v>
      </c>
      <c r="AG22" s="159">
        <f t="shared" si="14"/>
        <v>0</v>
      </c>
      <c r="AH22" s="163"/>
      <c r="AI22" s="159">
        <f t="shared" si="15"/>
        <v>0</v>
      </c>
      <c r="AJ22" s="159">
        <f t="shared" si="16"/>
        <v>0</v>
      </c>
      <c r="AK22" s="159">
        <f t="shared" si="17"/>
        <v>0</v>
      </c>
      <c r="AL22" s="159">
        <f t="shared" si="18"/>
        <v>0</v>
      </c>
    </row>
    <row r="23" spans="1:38" s="123" customFormat="1">
      <c r="A23" s="141">
        <f t="shared" si="20"/>
        <v>19</v>
      </c>
      <c r="B23" s="142" t="s">
        <v>144</v>
      </c>
      <c r="C23" s="143" t="s">
        <v>145</v>
      </c>
      <c r="D23" s="144" t="s">
        <v>114</v>
      </c>
      <c r="E23" s="165">
        <v>846</v>
      </c>
      <c r="F23" s="130"/>
      <c r="G23" s="133"/>
      <c r="H23" s="133"/>
      <c r="I23" s="133"/>
      <c r="J23" s="133"/>
      <c r="K23" s="124">
        <f t="shared" si="19"/>
        <v>0</v>
      </c>
      <c r="L23" s="124"/>
      <c r="M23" s="124">
        <f t="shared" si="0"/>
        <v>0</v>
      </c>
      <c r="N23" s="133"/>
      <c r="O23" s="133"/>
      <c r="P23" s="133"/>
      <c r="Q23" s="124">
        <f t="shared" si="1"/>
        <v>0</v>
      </c>
      <c r="R23" s="124"/>
      <c r="S23" s="124">
        <f t="shared" si="2"/>
        <v>0</v>
      </c>
      <c r="T23" s="124">
        <f t="shared" si="3"/>
        <v>0</v>
      </c>
      <c r="U23" s="124">
        <f t="shared" si="4"/>
        <v>0</v>
      </c>
      <c r="V23" s="131"/>
      <c r="W23" s="124">
        <f t="shared" si="5"/>
        <v>0</v>
      </c>
      <c r="X23" s="124">
        <f t="shared" si="6"/>
        <v>0</v>
      </c>
      <c r="Y23" s="124">
        <f t="shared" si="7"/>
        <v>0</v>
      </c>
      <c r="Z23" s="124">
        <f t="shared" si="8"/>
        <v>0</v>
      </c>
      <c r="AA23" s="124">
        <f t="shared" si="9"/>
        <v>0</v>
      </c>
      <c r="AB23" s="124">
        <f t="shared" si="10"/>
        <v>0</v>
      </c>
      <c r="AD23" s="159">
        <f t="shared" si="11"/>
        <v>0</v>
      </c>
      <c r="AE23" s="159">
        <f t="shared" si="12"/>
        <v>0</v>
      </c>
      <c r="AF23" s="159">
        <f t="shared" si="13"/>
        <v>0</v>
      </c>
      <c r="AG23" s="159">
        <f t="shared" si="14"/>
        <v>0</v>
      </c>
      <c r="AH23" s="163"/>
      <c r="AI23" s="159">
        <f t="shared" si="15"/>
        <v>0</v>
      </c>
      <c r="AJ23" s="159">
        <f t="shared" si="16"/>
        <v>0</v>
      </c>
      <c r="AK23" s="159">
        <f t="shared" si="17"/>
        <v>0</v>
      </c>
      <c r="AL23" s="159">
        <f t="shared" si="18"/>
        <v>0</v>
      </c>
    </row>
    <row r="24" spans="1:38" s="123" customFormat="1">
      <c r="A24" s="141">
        <f t="shared" si="20"/>
        <v>20</v>
      </c>
      <c r="B24" s="142" t="s">
        <v>146</v>
      </c>
      <c r="C24" s="143" t="s">
        <v>147</v>
      </c>
      <c r="D24" s="144" t="s">
        <v>114</v>
      </c>
      <c r="E24" s="165">
        <v>34.5</v>
      </c>
      <c r="F24" s="130"/>
      <c r="G24" s="133"/>
      <c r="H24" s="133"/>
      <c r="I24" s="133"/>
      <c r="J24" s="133"/>
      <c r="K24" s="124">
        <f t="shared" si="19"/>
        <v>0</v>
      </c>
      <c r="L24" s="124"/>
      <c r="M24" s="124">
        <f t="shared" si="0"/>
        <v>0</v>
      </c>
      <c r="N24" s="133"/>
      <c r="O24" s="133"/>
      <c r="P24" s="133"/>
      <c r="Q24" s="124">
        <f t="shared" si="1"/>
        <v>0</v>
      </c>
      <c r="R24" s="124"/>
      <c r="S24" s="124">
        <f t="shared" si="2"/>
        <v>0</v>
      </c>
      <c r="T24" s="124">
        <f t="shared" si="3"/>
        <v>0</v>
      </c>
      <c r="U24" s="124">
        <f t="shared" si="4"/>
        <v>0</v>
      </c>
      <c r="V24" s="131"/>
      <c r="W24" s="124">
        <f t="shared" si="5"/>
        <v>0</v>
      </c>
      <c r="X24" s="124">
        <f t="shared" si="6"/>
        <v>0</v>
      </c>
      <c r="Y24" s="124">
        <f t="shared" si="7"/>
        <v>0</v>
      </c>
      <c r="Z24" s="124">
        <f t="shared" si="8"/>
        <v>0</v>
      </c>
      <c r="AA24" s="124">
        <f t="shared" si="9"/>
        <v>0</v>
      </c>
      <c r="AB24" s="124">
        <f t="shared" si="10"/>
        <v>0</v>
      </c>
      <c r="AD24" s="159">
        <f t="shared" si="11"/>
        <v>0</v>
      </c>
      <c r="AE24" s="159">
        <f t="shared" si="12"/>
        <v>0</v>
      </c>
      <c r="AF24" s="159">
        <f t="shared" si="13"/>
        <v>0</v>
      </c>
      <c r="AG24" s="159">
        <f t="shared" si="14"/>
        <v>0</v>
      </c>
      <c r="AH24" s="163"/>
      <c r="AI24" s="159">
        <f t="shared" si="15"/>
        <v>0</v>
      </c>
      <c r="AJ24" s="159">
        <f t="shared" si="16"/>
        <v>0</v>
      </c>
      <c r="AK24" s="159">
        <f t="shared" si="17"/>
        <v>0</v>
      </c>
      <c r="AL24" s="159">
        <f t="shared" si="18"/>
        <v>0</v>
      </c>
    </row>
    <row r="25" spans="1:38" s="123" customFormat="1">
      <c r="A25" s="141">
        <f t="shared" si="20"/>
        <v>21</v>
      </c>
      <c r="B25" s="142" t="s">
        <v>148</v>
      </c>
      <c r="C25" s="143" t="s">
        <v>149</v>
      </c>
      <c r="D25" s="144" t="s">
        <v>114</v>
      </c>
      <c r="E25" s="165">
        <v>31.58</v>
      </c>
      <c r="F25" s="130"/>
      <c r="G25" s="133"/>
      <c r="H25" s="133"/>
      <c r="I25" s="133"/>
      <c r="J25" s="133"/>
      <c r="K25" s="124">
        <f t="shared" si="19"/>
        <v>0</v>
      </c>
      <c r="L25" s="124"/>
      <c r="M25" s="124">
        <f t="shared" si="0"/>
        <v>0</v>
      </c>
      <c r="N25" s="133"/>
      <c r="O25" s="133"/>
      <c r="P25" s="133"/>
      <c r="Q25" s="124">
        <f t="shared" si="1"/>
        <v>0</v>
      </c>
      <c r="R25" s="124"/>
      <c r="S25" s="124">
        <f t="shared" si="2"/>
        <v>0</v>
      </c>
      <c r="T25" s="124">
        <f t="shared" si="3"/>
        <v>0</v>
      </c>
      <c r="U25" s="124">
        <f t="shared" si="4"/>
        <v>0</v>
      </c>
      <c r="V25" s="131"/>
      <c r="W25" s="124">
        <f t="shared" si="5"/>
        <v>0</v>
      </c>
      <c r="X25" s="124">
        <f t="shared" si="6"/>
        <v>0</v>
      </c>
      <c r="Y25" s="124">
        <f t="shared" si="7"/>
        <v>0</v>
      </c>
      <c r="Z25" s="124">
        <f t="shared" si="8"/>
        <v>0</v>
      </c>
      <c r="AA25" s="124">
        <f t="shared" si="9"/>
        <v>0</v>
      </c>
      <c r="AB25" s="124">
        <f t="shared" si="10"/>
        <v>0</v>
      </c>
      <c r="AD25" s="159">
        <f t="shared" si="11"/>
        <v>0</v>
      </c>
      <c r="AE25" s="159">
        <f t="shared" si="12"/>
        <v>0</v>
      </c>
      <c r="AF25" s="159">
        <f t="shared" si="13"/>
        <v>0</v>
      </c>
      <c r="AG25" s="159">
        <f t="shared" si="14"/>
        <v>0</v>
      </c>
      <c r="AH25" s="163"/>
      <c r="AI25" s="159">
        <f t="shared" si="15"/>
        <v>0</v>
      </c>
      <c r="AJ25" s="159">
        <f t="shared" si="16"/>
        <v>0</v>
      </c>
      <c r="AK25" s="159">
        <f t="shared" si="17"/>
        <v>0</v>
      </c>
      <c r="AL25" s="159">
        <f t="shared" si="18"/>
        <v>0</v>
      </c>
    </row>
    <row r="26" spans="1:38" s="123" customFormat="1">
      <c r="A26" s="141">
        <f t="shared" si="20"/>
        <v>22</v>
      </c>
      <c r="B26" s="142" t="s">
        <v>150</v>
      </c>
      <c r="C26" s="143" t="s">
        <v>151</v>
      </c>
      <c r="D26" s="144" t="s">
        <v>98</v>
      </c>
      <c r="E26" s="165">
        <v>17</v>
      </c>
      <c r="F26" s="130"/>
      <c r="G26" s="133"/>
      <c r="H26" s="133"/>
      <c r="I26" s="133"/>
      <c r="J26" s="133"/>
      <c r="K26" s="124">
        <f t="shared" si="19"/>
        <v>0</v>
      </c>
      <c r="L26" s="124"/>
      <c r="M26" s="124">
        <f t="shared" si="0"/>
        <v>0</v>
      </c>
      <c r="N26" s="133"/>
      <c r="O26" s="133"/>
      <c r="P26" s="133"/>
      <c r="Q26" s="124">
        <f t="shared" si="1"/>
        <v>0</v>
      </c>
      <c r="R26" s="124"/>
      <c r="S26" s="124">
        <f t="shared" si="2"/>
        <v>0</v>
      </c>
      <c r="T26" s="124">
        <f t="shared" si="3"/>
        <v>0</v>
      </c>
      <c r="U26" s="124">
        <f t="shared" si="4"/>
        <v>0</v>
      </c>
      <c r="V26" s="131"/>
      <c r="W26" s="124">
        <f t="shared" si="5"/>
        <v>0</v>
      </c>
      <c r="X26" s="124">
        <f t="shared" si="6"/>
        <v>0</v>
      </c>
      <c r="Y26" s="124">
        <f t="shared" si="7"/>
        <v>0</v>
      </c>
      <c r="Z26" s="124">
        <f t="shared" si="8"/>
        <v>0</v>
      </c>
      <c r="AA26" s="124">
        <f t="shared" si="9"/>
        <v>0</v>
      </c>
      <c r="AB26" s="124">
        <f t="shared" si="10"/>
        <v>0</v>
      </c>
      <c r="AD26" s="159">
        <f t="shared" si="11"/>
        <v>0</v>
      </c>
      <c r="AE26" s="159">
        <f t="shared" si="12"/>
        <v>0</v>
      </c>
      <c r="AF26" s="159">
        <f t="shared" si="13"/>
        <v>0</v>
      </c>
      <c r="AG26" s="159">
        <f t="shared" si="14"/>
        <v>0</v>
      </c>
      <c r="AH26" s="163"/>
      <c r="AI26" s="159">
        <f t="shared" si="15"/>
        <v>0</v>
      </c>
      <c r="AJ26" s="159">
        <f t="shared" si="16"/>
        <v>0</v>
      </c>
      <c r="AK26" s="159">
        <f t="shared" si="17"/>
        <v>0</v>
      </c>
      <c r="AL26" s="159">
        <f t="shared" si="18"/>
        <v>0</v>
      </c>
    </row>
    <row r="27" spans="1:38" s="123" customFormat="1">
      <c r="A27" s="141">
        <f t="shared" si="20"/>
        <v>23</v>
      </c>
      <c r="B27" s="166" t="s">
        <v>152</v>
      </c>
      <c r="C27" s="143" t="s">
        <v>153</v>
      </c>
      <c r="D27" s="144" t="s">
        <v>89</v>
      </c>
      <c r="E27" s="165">
        <v>306</v>
      </c>
      <c r="F27" s="130"/>
      <c r="G27" s="133"/>
      <c r="H27" s="133"/>
      <c r="I27" s="133"/>
      <c r="J27" s="133"/>
      <c r="K27" s="124">
        <f t="shared" si="19"/>
        <v>0</v>
      </c>
      <c r="L27" s="124"/>
      <c r="M27" s="124">
        <f t="shared" si="0"/>
        <v>0</v>
      </c>
      <c r="N27" s="133"/>
      <c r="O27" s="133"/>
      <c r="P27" s="133"/>
      <c r="Q27" s="124">
        <f t="shared" si="1"/>
        <v>0</v>
      </c>
      <c r="R27" s="124"/>
      <c r="S27" s="124">
        <f t="shared" si="2"/>
        <v>0</v>
      </c>
      <c r="T27" s="124">
        <f t="shared" si="3"/>
        <v>0</v>
      </c>
      <c r="U27" s="124">
        <f t="shared" si="4"/>
        <v>0</v>
      </c>
      <c r="V27" s="131"/>
      <c r="W27" s="124">
        <f t="shared" si="5"/>
        <v>0</v>
      </c>
      <c r="X27" s="124">
        <f t="shared" si="6"/>
        <v>0</v>
      </c>
      <c r="Y27" s="124">
        <f t="shared" si="7"/>
        <v>0</v>
      </c>
      <c r="Z27" s="124">
        <f t="shared" si="8"/>
        <v>0</v>
      </c>
      <c r="AA27" s="124">
        <f t="shared" si="9"/>
        <v>0</v>
      </c>
      <c r="AB27" s="124">
        <f t="shared" si="10"/>
        <v>0</v>
      </c>
      <c r="AD27" s="159">
        <f t="shared" si="11"/>
        <v>0</v>
      </c>
      <c r="AE27" s="159">
        <f t="shared" si="12"/>
        <v>0</v>
      </c>
      <c r="AF27" s="159">
        <f t="shared" si="13"/>
        <v>0</v>
      </c>
      <c r="AG27" s="159">
        <f t="shared" si="14"/>
        <v>0</v>
      </c>
      <c r="AH27" s="163"/>
      <c r="AI27" s="159">
        <f t="shared" si="15"/>
        <v>0</v>
      </c>
      <c r="AJ27" s="159">
        <f t="shared" si="16"/>
        <v>0</v>
      </c>
      <c r="AK27" s="159">
        <f t="shared" si="17"/>
        <v>0</v>
      </c>
      <c r="AL27" s="159">
        <f t="shared" si="18"/>
        <v>0</v>
      </c>
    </row>
    <row r="28" spans="1:38" s="123" customFormat="1">
      <c r="A28" s="141">
        <f t="shared" si="20"/>
        <v>24</v>
      </c>
      <c r="B28" s="166" t="s">
        <v>154</v>
      </c>
      <c r="C28" s="143" t="s">
        <v>155</v>
      </c>
      <c r="D28" s="144" t="s">
        <v>156</v>
      </c>
      <c r="E28" s="165">
        <v>642.27</v>
      </c>
      <c r="F28" s="130"/>
      <c r="G28" s="133"/>
      <c r="H28" s="133"/>
      <c r="I28" s="133"/>
      <c r="J28" s="133"/>
      <c r="K28" s="124">
        <f t="shared" si="19"/>
        <v>0</v>
      </c>
      <c r="L28" s="124"/>
      <c r="M28" s="124">
        <f t="shared" si="0"/>
        <v>0</v>
      </c>
      <c r="N28" s="133"/>
      <c r="O28" s="133"/>
      <c r="P28" s="133"/>
      <c r="Q28" s="124">
        <f t="shared" si="1"/>
        <v>0</v>
      </c>
      <c r="R28" s="124"/>
      <c r="S28" s="124">
        <f t="shared" si="2"/>
        <v>0</v>
      </c>
      <c r="T28" s="124">
        <f t="shared" si="3"/>
        <v>0</v>
      </c>
      <c r="U28" s="124">
        <f t="shared" si="4"/>
        <v>0</v>
      </c>
      <c r="V28" s="131"/>
      <c r="W28" s="124">
        <f t="shared" si="5"/>
        <v>0</v>
      </c>
      <c r="X28" s="124">
        <f t="shared" si="6"/>
        <v>0</v>
      </c>
      <c r="Y28" s="124">
        <f t="shared" si="7"/>
        <v>0</v>
      </c>
      <c r="Z28" s="124">
        <f t="shared" si="8"/>
        <v>0</v>
      </c>
      <c r="AA28" s="124">
        <f t="shared" si="9"/>
        <v>0</v>
      </c>
      <c r="AB28" s="124">
        <f t="shared" si="10"/>
        <v>0</v>
      </c>
      <c r="AD28" s="159">
        <f t="shared" si="11"/>
        <v>0</v>
      </c>
      <c r="AE28" s="159">
        <f t="shared" si="12"/>
        <v>0</v>
      </c>
      <c r="AF28" s="159">
        <f t="shared" si="13"/>
        <v>0</v>
      </c>
      <c r="AG28" s="159">
        <f t="shared" si="14"/>
        <v>0</v>
      </c>
      <c r="AH28" s="163"/>
      <c r="AI28" s="159">
        <f t="shared" si="15"/>
        <v>0</v>
      </c>
      <c r="AJ28" s="159">
        <f t="shared" si="16"/>
        <v>0</v>
      </c>
      <c r="AK28" s="159">
        <f t="shared" si="17"/>
        <v>0</v>
      </c>
      <c r="AL28" s="159">
        <f t="shared" si="18"/>
        <v>0</v>
      </c>
    </row>
    <row r="29" spans="1:38" s="123" customFormat="1" ht="24">
      <c r="A29" s="141">
        <f t="shared" si="20"/>
        <v>25</v>
      </c>
      <c r="B29" s="166" t="s">
        <v>157</v>
      </c>
      <c r="C29" s="143" t="s">
        <v>158</v>
      </c>
      <c r="D29" s="144" t="s">
        <v>89</v>
      </c>
      <c r="E29" s="165">
        <v>7769.24</v>
      </c>
      <c r="F29" s="130"/>
      <c r="G29" s="133"/>
      <c r="H29" s="133"/>
      <c r="I29" s="133"/>
      <c r="J29" s="133"/>
      <c r="K29" s="124">
        <f t="shared" si="19"/>
        <v>0</v>
      </c>
      <c r="L29" s="124"/>
      <c r="M29" s="124">
        <f t="shared" si="0"/>
        <v>0</v>
      </c>
      <c r="N29" s="133"/>
      <c r="O29" s="133"/>
      <c r="P29" s="133"/>
      <c r="Q29" s="124">
        <f t="shared" si="1"/>
        <v>0</v>
      </c>
      <c r="R29" s="124"/>
      <c r="S29" s="124">
        <f t="shared" si="2"/>
        <v>0</v>
      </c>
      <c r="T29" s="124">
        <f t="shared" si="3"/>
        <v>0</v>
      </c>
      <c r="U29" s="124">
        <f t="shared" si="4"/>
        <v>0</v>
      </c>
      <c r="V29" s="131"/>
      <c r="W29" s="124">
        <f t="shared" si="5"/>
        <v>0</v>
      </c>
      <c r="X29" s="124">
        <f t="shared" si="6"/>
        <v>0</v>
      </c>
      <c r="Y29" s="124">
        <f t="shared" si="7"/>
        <v>0</v>
      </c>
      <c r="Z29" s="124">
        <f t="shared" si="8"/>
        <v>0</v>
      </c>
      <c r="AA29" s="124">
        <f t="shared" si="9"/>
        <v>0</v>
      </c>
      <c r="AB29" s="124">
        <f t="shared" si="10"/>
        <v>0</v>
      </c>
      <c r="AD29" s="159">
        <f t="shared" si="11"/>
        <v>0</v>
      </c>
      <c r="AE29" s="159">
        <f t="shared" si="12"/>
        <v>0</v>
      </c>
      <c r="AF29" s="159">
        <f t="shared" si="13"/>
        <v>0</v>
      </c>
      <c r="AG29" s="159">
        <f t="shared" si="14"/>
        <v>0</v>
      </c>
      <c r="AH29" s="163"/>
      <c r="AI29" s="159">
        <f t="shared" si="15"/>
        <v>0</v>
      </c>
      <c r="AJ29" s="159">
        <f t="shared" si="16"/>
        <v>0</v>
      </c>
      <c r="AK29" s="159">
        <f t="shared" si="17"/>
        <v>0</v>
      </c>
      <c r="AL29" s="159">
        <f t="shared" si="18"/>
        <v>0</v>
      </c>
    </row>
    <row r="30" spans="1:38" s="123" customFormat="1">
      <c r="A30" s="141">
        <f t="shared" si="20"/>
        <v>26</v>
      </c>
      <c r="B30" s="166" t="s">
        <v>159</v>
      </c>
      <c r="C30" s="143" t="s">
        <v>160</v>
      </c>
      <c r="D30" s="144" t="s">
        <v>89</v>
      </c>
      <c r="E30" s="165">
        <v>7368.14</v>
      </c>
      <c r="F30" s="130"/>
      <c r="G30" s="133"/>
      <c r="H30" s="133"/>
      <c r="I30" s="133"/>
      <c r="J30" s="133"/>
      <c r="K30" s="124">
        <f t="shared" si="19"/>
        <v>0</v>
      </c>
      <c r="L30" s="124"/>
      <c r="M30" s="124">
        <f t="shared" si="0"/>
        <v>0</v>
      </c>
      <c r="N30" s="133"/>
      <c r="O30" s="133"/>
      <c r="P30" s="133"/>
      <c r="Q30" s="124">
        <f t="shared" si="1"/>
        <v>0</v>
      </c>
      <c r="R30" s="124"/>
      <c r="S30" s="124">
        <f t="shared" si="2"/>
        <v>0</v>
      </c>
      <c r="T30" s="124">
        <f t="shared" si="3"/>
        <v>0</v>
      </c>
      <c r="U30" s="124">
        <f t="shared" si="4"/>
        <v>0</v>
      </c>
      <c r="V30" s="131"/>
      <c r="W30" s="124">
        <f t="shared" si="5"/>
        <v>0</v>
      </c>
      <c r="X30" s="124">
        <f t="shared" si="6"/>
        <v>0</v>
      </c>
      <c r="Y30" s="124">
        <f t="shared" si="7"/>
        <v>0</v>
      </c>
      <c r="Z30" s="124">
        <f t="shared" si="8"/>
        <v>0</v>
      </c>
      <c r="AA30" s="124">
        <f t="shared" si="9"/>
        <v>0</v>
      </c>
      <c r="AB30" s="124">
        <f t="shared" si="10"/>
        <v>0</v>
      </c>
      <c r="AD30" s="159">
        <f t="shared" si="11"/>
        <v>0</v>
      </c>
      <c r="AE30" s="159">
        <f t="shared" si="12"/>
        <v>0</v>
      </c>
      <c r="AF30" s="159">
        <f t="shared" si="13"/>
        <v>0</v>
      </c>
      <c r="AG30" s="159">
        <f t="shared" si="14"/>
        <v>0</v>
      </c>
      <c r="AH30" s="163"/>
      <c r="AI30" s="159">
        <f t="shared" si="15"/>
        <v>0</v>
      </c>
      <c r="AJ30" s="159">
        <f t="shared" si="16"/>
        <v>0</v>
      </c>
      <c r="AK30" s="159">
        <f t="shared" si="17"/>
        <v>0</v>
      </c>
      <c r="AL30" s="159">
        <f t="shared" si="18"/>
        <v>0</v>
      </c>
    </row>
    <row r="31" spans="1:38" s="123" customFormat="1" ht="24">
      <c r="A31" s="141">
        <f t="shared" si="20"/>
        <v>27</v>
      </c>
      <c r="B31" s="166" t="s">
        <v>161</v>
      </c>
      <c r="C31" s="143" t="s">
        <v>162</v>
      </c>
      <c r="D31" s="144" t="s">
        <v>89</v>
      </c>
      <c r="E31" s="165">
        <v>278.39999999999998</v>
      </c>
      <c r="F31" s="130"/>
      <c r="G31" s="133"/>
      <c r="H31" s="133"/>
      <c r="I31" s="133"/>
      <c r="J31" s="133"/>
      <c r="K31" s="124">
        <f t="shared" si="19"/>
        <v>0</v>
      </c>
      <c r="L31" s="124"/>
      <c r="M31" s="124">
        <f t="shared" si="0"/>
        <v>0</v>
      </c>
      <c r="N31" s="133"/>
      <c r="O31" s="133"/>
      <c r="P31" s="133"/>
      <c r="Q31" s="124">
        <f t="shared" si="1"/>
        <v>0</v>
      </c>
      <c r="R31" s="124"/>
      <c r="S31" s="124">
        <f t="shared" si="2"/>
        <v>0</v>
      </c>
      <c r="T31" s="124">
        <f t="shared" si="3"/>
        <v>0</v>
      </c>
      <c r="U31" s="124">
        <f t="shared" si="4"/>
        <v>0</v>
      </c>
      <c r="V31" s="131"/>
      <c r="W31" s="124">
        <f t="shared" si="5"/>
        <v>0</v>
      </c>
      <c r="X31" s="124">
        <f t="shared" si="6"/>
        <v>0</v>
      </c>
      <c r="Y31" s="124">
        <f t="shared" si="7"/>
        <v>0</v>
      </c>
      <c r="Z31" s="124">
        <f t="shared" si="8"/>
        <v>0</v>
      </c>
      <c r="AA31" s="124">
        <f t="shared" si="9"/>
        <v>0</v>
      </c>
      <c r="AB31" s="124">
        <f t="shared" si="10"/>
        <v>0</v>
      </c>
      <c r="AD31" s="159">
        <f t="shared" si="11"/>
        <v>0</v>
      </c>
      <c r="AE31" s="159">
        <f t="shared" si="12"/>
        <v>0</v>
      </c>
      <c r="AF31" s="159">
        <f t="shared" si="13"/>
        <v>0</v>
      </c>
      <c r="AG31" s="159">
        <f t="shared" si="14"/>
        <v>0</v>
      </c>
      <c r="AH31" s="163"/>
      <c r="AI31" s="159">
        <f t="shared" si="15"/>
        <v>0</v>
      </c>
      <c r="AJ31" s="159">
        <f t="shared" si="16"/>
        <v>0</v>
      </c>
      <c r="AK31" s="159">
        <f t="shared" si="17"/>
        <v>0</v>
      </c>
      <c r="AL31" s="159">
        <f t="shared" si="18"/>
        <v>0</v>
      </c>
    </row>
    <row r="32" spans="1:38" s="123" customFormat="1" ht="24">
      <c r="A32" s="141">
        <f t="shared" si="20"/>
        <v>28</v>
      </c>
      <c r="B32" s="166" t="s">
        <v>163</v>
      </c>
      <c r="C32" s="143" t="s">
        <v>164</v>
      </c>
      <c r="D32" s="144" t="s">
        <v>89</v>
      </c>
      <c r="E32" s="165">
        <v>212.78</v>
      </c>
      <c r="F32" s="130"/>
      <c r="G32" s="133"/>
      <c r="H32" s="133"/>
      <c r="I32" s="133"/>
      <c r="J32" s="133"/>
      <c r="K32" s="124">
        <f t="shared" si="19"/>
        <v>0</v>
      </c>
      <c r="L32" s="124"/>
      <c r="M32" s="124">
        <f t="shared" si="0"/>
        <v>0</v>
      </c>
      <c r="N32" s="133"/>
      <c r="O32" s="133"/>
      <c r="P32" s="133"/>
      <c r="Q32" s="124">
        <f t="shared" si="1"/>
        <v>0</v>
      </c>
      <c r="R32" s="124"/>
      <c r="S32" s="124">
        <f t="shared" si="2"/>
        <v>0</v>
      </c>
      <c r="T32" s="124">
        <f t="shared" si="3"/>
        <v>0</v>
      </c>
      <c r="U32" s="124">
        <f t="shared" si="4"/>
        <v>0</v>
      </c>
      <c r="V32" s="131"/>
      <c r="W32" s="124">
        <f t="shared" si="5"/>
        <v>0</v>
      </c>
      <c r="X32" s="124">
        <f t="shared" si="6"/>
        <v>0</v>
      </c>
      <c r="Y32" s="124">
        <f t="shared" si="7"/>
        <v>0</v>
      </c>
      <c r="Z32" s="124">
        <f t="shared" si="8"/>
        <v>0</v>
      </c>
      <c r="AA32" s="124">
        <f t="shared" si="9"/>
        <v>0</v>
      </c>
      <c r="AB32" s="124">
        <f t="shared" si="10"/>
        <v>0</v>
      </c>
      <c r="AD32" s="159">
        <f t="shared" si="11"/>
        <v>0</v>
      </c>
      <c r="AE32" s="159">
        <f t="shared" si="12"/>
        <v>0</v>
      </c>
      <c r="AF32" s="159">
        <f t="shared" si="13"/>
        <v>0</v>
      </c>
      <c r="AG32" s="159">
        <f t="shared" si="14"/>
        <v>0</v>
      </c>
      <c r="AH32" s="163"/>
      <c r="AI32" s="159">
        <f t="shared" si="15"/>
        <v>0</v>
      </c>
      <c r="AJ32" s="159">
        <f t="shared" si="16"/>
        <v>0</v>
      </c>
      <c r="AK32" s="159">
        <f t="shared" si="17"/>
        <v>0</v>
      </c>
      <c r="AL32" s="159">
        <f t="shared" si="18"/>
        <v>0</v>
      </c>
    </row>
    <row r="33" spans="1:38" s="123" customFormat="1" ht="24">
      <c r="A33" s="141">
        <f t="shared" si="20"/>
        <v>29</v>
      </c>
      <c r="B33" s="166" t="s">
        <v>165</v>
      </c>
      <c r="C33" s="143" t="s">
        <v>166</v>
      </c>
      <c r="D33" s="144" t="s">
        <v>89</v>
      </c>
      <c r="E33" s="165">
        <v>212.78</v>
      </c>
      <c r="F33" s="130"/>
      <c r="G33" s="133"/>
      <c r="H33" s="133"/>
      <c r="I33" s="133"/>
      <c r="J33" s="133"/>
      <c r="K33" s="124">
        <f t="shared" si="19"/>
        <v>0</v>
      </c>
      <c r="L33" s="124"/>
      <c r="M33" s="124">
        <f t="shared" si="0"/>
        <v>0</v>
      </c>
      <c r="N33" s="133"/>
      <c r="O33" s="133"/>
      <c r="P33" s="133"/>
      <c r="Q33" s="124">
        <f t="shared" si="1"/>
        <v>0</v>
      </c>
      <c r="R33" s="124"/>
      <c r="S33" s="124">
        <f t="shared" si="2"/>
        <v>0</v>
      </c>
      <c r="T33" s="124">
        <f t="shared" si="3"/>
        <v>0</v>
      </c>
      <c r="U33" s="124">
        <f t="shared" si="4"/>
        <v>0</v>
      </c>
      <c r="V33" s="131"/>
      <c r="W33" s="124">
        <f t="shared" si="5"/>
        <v>0</v>
      </c>
      <c r="X33" s="124">
        <f t="shared" si="6"/>
        <v>0</v>
      </c>
      <c r="Y33" s="124">
        <f t="shared" si="7"/>
        <v>0</v>
      </c>
      <c r="Z33" s="124">
        <f t="shared" si="8"/>
        <v>0</v>
      </c>
      <c r="AA33" s="124">
        <f t="shared" si="9"/>
        <v>0</v>
      </c>
      <c r="AB33" s="124">
        <f t="shared" si="10"/>
        <v>0</v>
      </c>
      <c r="AD33" s="159">
        <f t="shared" si="11"/>
        <v>0</v>
      </c>
      <c r="AE33" s="159">
        <f t="shared" si="12"/>
        <v>0</v>
      </c>
      <c r="AF33" s="159">
        <f t="shared" si="13"/>
        <v>0</v>
      </c>
      <c r="AG33" s="159">
        <f t="shared" si="14"/>
        <v>0</v>
      </c>
      <c r="AH33" s="163"/>
      <c r="AI33" s="159">
        <f t="shared" si="15"/>
        <v>0</v>
      </c>
      <c r="AJ33" s="159">
        <f t="shared" si="16"/>
        <v>0</v>
      </c>
      <c r="AK33" s="159">
        <f t="shared" si="17"/>
        <v>0</v>
      </c>
      <c r="AL33" s="159">
        <f t="shared" si="18"/>
        <v>0</v>
      </c>
    </row>
    <row r="34" spans="1:38" s="123" customFormat="1">
      <c r="A34" s="141">
        <f t="shared" si="20"/>
        <v>30</v>
      </c>
      <c r="B34" s="166" t="s">
        <v>167</v>
      </c>
      <c r="C34" s="143" t="s">
        <v>168</v>
      </c>
      <c r="D34" s="144" t="s">
        <v>169</v>
      </c>
      <c r="E34" s="165">
        <v>9.18</v>
      </c>
      <c r="F34" s="130"/>
      <c r="G34" s="133"/>
      <c r="H34" s="133"/>
      <c r="I34" s="133"/>
      <c r="J34" s="133"/>
      <c r="K34" s="124">
        <f t="shared" si="19"/>
        <v>0</v>
      </c>
      <c r="L34" s="124"/>
      <c r="M34" s="124">
        <f t="shared" si="0"/>
        <v>0</v>
      </c>
      <c r="N34" s="133"/>
      <c r="O34" s="133"/>
      <c r="P34" s="133"/>
      <c r="Q34" s="124">
        <f t="shared" si="1"/>
        <v>0</v>
      </c>
      <c r="R34" s="124"/>
      <c r="S34" s="124">
        <f t="shared" si="2"/>
        <v>0</v>
      </c>
      <c r="T34" s="124">
        <f t="shared" si="3"/>
        <v>0</v>
      </c>
      <c r="U34" s="124">
        <f t="shared" si="4"/>
        <v>0</v>
      </c>
      <c r="V34" s="131"/>
      <c r="W34" s="124">
        <f t="shared" si="5"/>
        <v>0</v>
      </c>
      <c r="X34" s="124">
        <f t="shared" si="6"/>
        <v>0</v>
      </c>
      <c r="Y34" s="124">
        <f t="shared" si="7"/>
        <v>0</v>
      </c>
      <c r="Z34" s="124">
        <f t="shared" si="8"/>
        <v>0</v>
      </c>
      <c r="AA34" s="124">
        <f t="shared" si="9"/>
        <v>0</v>
      </c>
      <c r="AB34" s="124">
        <f t="shared" si="10"/>
        <v>0</v>
      </c>
      <c r="AD34" s="159">
        <f t="shared" si="11"/>
        <v>0</v>
      </c>
      <c r="AE34" s="159">
        <f t="shared" si="12"/>
        <v>0</v>
      </c>
      <c r="AF34" s="159">
        <f t="shared" si="13"/>
        <v>0</v>
      </c>
      <c r="AG34" s="159">
        <f t="shared" si="14"/>
        <v>0</v>
      </c>
      <c r="AH34" s="163"/>
      <c r="AI34" s="159">
        <f t="shared" si="15"/>
        <v>0</v>
      </c>
      <c r="AJ34" s="159">
        <f t="shared" si="16"/>
        <v>0</v>
      </c>
      <c r="AK34" s="159">
        <f t="shared" si="17"/>
        <v>0</v>
      </c>
      <c r="AL34" s="159">
        <f t="shared" si="18"/>
        <v>0</v>
      </c>
    </row>
    <row r="35" spans="1:38" s="123" customFormat="1">
      <c r="A35" s="141">
        <f t="shared" si="20"/>
        <v>31</v>
      </c>
      <c r="B35" s="166" t="s">
        <v>170</v>
      </c>
      <c r="C35" s="143" t="s">
        <v>171</v>
      </c>
      <c r="D35" s="144" t="s">
        <v>3</v>
      </c>
      <c r="E35" s="165">
        <v>220</v>
      </c>
      <c r="F35" s="130"/>
      <c r="G35" s="133"/>
      <c r="H35" s="133"/>
      <c r="I35" s="133"/>
      <c r="J35" s="133"/>
      <c r="K35" s="124">
        <f t="shared" si="19"/>
        <v>0</v>
      </c>
      <c r="L35" s="124"/>
      <c r="M35" s="124">
        <f t="shared" si="0"/>
        <v>0</v>
      </c>
      <c r="N35" s="133"/>
      <c r="O35" s="133"/>
      <c r="P35" s="133"/>
      <c r="Q35" s="124">
        <f t="shared" si="1"/>
        <v>0</v>
      </c>
      <c r="R35" s="124"/>
      <c r="S35" s="124">
        <f t="shared" si="2"/>
        <v>0</v>
      </c>
      <c r="T35" s="124">
        <f t="shared" si="3"/>
        <v>0</v>
      </c>
      <c r="U35" s="124">
        <f t="shared" si="4"/>
        <v>0</v>
      </c>
      <c r="V35" s="131"/>
      <c r="W35" s="124">
        <f t="shared" si="5"/>
        <v>0</v>
      </c>
      <c r="X35" s="124">
        <f t="shared" si="6"/>
        <v>0</v>
      </c>
      <c r="Y35" s="124">
        <f t="shared" si="7"/>
        <v>0</v>
      </c>
      <c r="Z35" s="124">
        <f t="shared" si="8"/>
        <v>0</v>
      </c>
      <c r="AA35" s="124">
        <f t="shared" si="9"/>
        <v>0</v>
      </c>
      <c r="AB35" s="124">
        <f t="shared" si="10"/>
        <v>0</v>
      </c>
      <c r="AD35" s="159">
        <f t="shared" si="11"/>
        <v>0</v>
      </c>
      <c r="AE35" s="159">
        <f t="shared" si="12"/>
        <v>0</v>
      </c>
      <c r="AF35" s="159">
        <f t="shared" si="13"/>
        <v>0</v>
      </c>
      <c r="AG35" s="159">
        <f t="shared" si="14"/>
        <v>0</v>
      </c>
      <c r="AH35" s="163"/>
      <c r="AI35" s="159">
        <f t="shared" si="15"/>
        <v>0</v>
      </c>
      <c r="AJ35" s="159">
        <f t="shared" si="16"/>
        <v>0</v>
      </c>
      <c r="AK35" s="159">
        <f t="shared" si="17"/>
        <v>0</v>
      </c>
      <c r="AL35" s="159">
        <f t="shared" si="18"/>
        <v>0</v>
      </c>
    </row>
    <row r="36" spans="1:38" s="123" customFormat="1">
      <c r="A36" s="141">
        <f t="shared" si="20"/>
        <v>32</v>
      </c>
      <c r="B36" s="166" t="s">
        <v>172</v>
      </c>
      <c r="C36" s="143" t="s">
        <v>173</v>
      </c>
      <c r="D36" s="144" t="s">
        <v>3</v>
      </c>
      <c r="E36" s="165">
        <v>296</v>
      </c>
      <c r="F36" s="130"/>
      <c r="G36" s="133"/>
      <c r="H36" s="133"/>
      <c r="I36" s="133"/>
      <c r="J36" s="133"/>
      <c r="K36" s="124">
        <f t="shared" si="19"/>
        <v>0</v>
      </c>
      <c r="L36" s="124"/>
      <c r="M36" s="124">
        <f t="shared" si="0"/>
        <v>0</v>
      </c>
      <c r="N36" s="133"/>
      <c r="O36" s="133"/>
      <c r="P36" s="133"/>
      <c r="Q36" s="124">
        <f t="shared" si="1"/>
        <v>0</v>
      </c>
      <c r="R36" s="124"/>
      <c r="S36" s="124">
        <f t="shared" si="2"/>
        <v>0</v>
      </c>
      <c r="T36" s="124">
        <f t="shared" si="3"/>
        <v>0</v>
      </c>
      <c r="U36" s="124">
        <f t="shared" si="4"/>
        <v>0</v>
      </c>
      <c r="V36" s="131"/>
      <c r="W36" s="124">
        <f t="shared" si="5"/>
        <v>0</v>
      </c>
      <c r="X36" s="124">
        <f t="shared" si="6"/>
        <v>0</v>
      </c>
      <c r="Y36" s="124">
        <f t="shared" si="7"/>
        <v>0</v>
      </c>
      <c r="Z36" s="124">
        <f t="shared" si="8"/>
        <v>0</v>
      </c>
      <c r="AA36" s="124">
        <f t="shared" si="9"/>
        <v>0</v>
      </c>
      <c r="AB36" s="124">
        <f t="shared" si="10"/>
        <v>0</v>
      </c>
      <c r="AD36" s="159">
        <f t="shared" si="11"/>
        <v>0</v>
      </c>
      <c r="AE36" s="159">
        <f t="shared" si="12"/>
        <v>0</v>
      </c>
      <c r="AF36" s="159">
        <f t="shared" si="13"/>
        <v>0</v>
      </c>
      <c r="AG36" s="159">
        <f t="shared" si="14"/>
        <v>0</v>
      </c>
      <c r="AH36" s="163"/>
      <c r="AI36" s="159">
        <f t="shared" si="15"/>
        <v>0</v>
      </c>
      <c r="AJ36" s="159">
        <f t="shared" si="16"/>
        <v>0</v>
      </c>
      <c r="AK36" s="159">
        <f t="shared" si="17"/>
        <v>0</v>
      </c>
      <c r="AL36" s="159">
        <f t="shared" si="18"/>
        <v>0</v>
      </c>
    </row>
    <row r="37" spans="1:38" s="123" customFormat="1">
      <c r="A37" s="141">
        <f t="shared" si="20"/>
        <v>33</v>
      </c>
      <c r="B37" s="166" t="s">
        <v>174</v>
      </c>
      <c r="C37" s="143" t="s">
        <v>175</v>
      </c>
      <c r="D37" s="144" t="s">
        <v>93</v>
      </c>
      <c r="E37" s="165">
        <v>1</v>
      </c>
      <c r="F37" s="130"/>
      <c r="G37" s="133"/>
      <c r="H37" s="133"/>
      <c r="I37" s="133"/>
      <c r="J37" s="133"/>
      <c r="K37" s="124">
        <f t="shared" si="19"/>
        <v>0</v>
      </c>
      <c r="L37" s="124"/>
      <c r="M37" s="124">
        <f t="shared" si="0"/>
        <v>0</v>
      </c>
      <c r="N37" s="133"/>
      <c r="O37" s="133"/>
      <c r="P37" s="133"/>
      <c r="Q37" s="124">
        <f t="shared" si="1"/>
        <v>0</v>
      </c>
      <c r="R37" s="124"/>
      <c r="S37" s="124">
        <f t="shared" si="2"/>
        <v>0</v>
      </c>
      <c r="T37" s="124">
        <f t="shared" si="3"/>
        <v>0</v>
      </c>
      <c r="U37" s="124">
        <f t="shared" si="4"/>
        <v>0</v>
      </c>
      <c r="V37" s="131"/>
      <c r="W37" s="124">
        <f t="shared" si="5"/>
        <v>0</v>
      </c>
      <c r="X37" s="124">
        <f t="shared" si="6"/>
        <v>0</v>
      </c>
      <c r="Y37" s="124">
        <f t="shared" si="7"/>
        <v>0</v>
      </c>
      <c r="Z37" s="124">
        <f t="shared" si="8"/>
        <v>0</v>
      </c>
      <c r="AA37" s="124">
        <f t="shared" si="9"/>
        <v>0</v>
      </c>
      <c r="AB37" s="124">
        <f t="shared" si="10"/>
        <v>0</v>
      </c>
      <c r="AD37" s="159">
        <f t="shared" si="11"/>
        <v>0</v>
      </c>
      <c r="AE37" s="159">
        <f t="shared" si="12"/>
        <v>0</v>
      </c>
      <c r="AF37" s="159">
        <f t="shared" si="13"/>
        <v>0</v>
      </c>
      <c r="AG37" s="159">
        <f t="shared" si="14"/>
        <v>0</v>
      </c>
      <c r="AH37" s="163"/>
      <c r="AI37" s="159">
        <f t="shared" si="15"/>
        <v>0</v>
      </c>
      <c r="AJ37" s="159">
        <f t="shared" si="16"/>
        <v>0</v>
      </c>
      <c r="AK37" s="159">
        <f t="shared" si="17"/>
        <v>0</v>
      </c>
      <c r="AL37" s="159">
        <f t="shared" si="18"/>
        <v>0</v>
      </c>
    </row>
    <row r="38" spans="1:38" s="123" customFormat="1">
      <c r="A38" s="141">
        <f t="shared" si="20"/>
        <v>34</v>
      </c>
      <c r="B38" s="166" t="s">
        <v>176</v>
      </c>
      <c r="C38" s="143" t="s">
        <v>177</v>
      </c>
      <c r="D38" s="144" t="s">
        <v>98</v>
      </c>
      <c r="E38" s="165">
        <v>159</v>
      </c>
      <c r="F38" s="130"/>
      <c r="G38" s="133"/>
      <c r="H38" s="133"/>
      <c r="I38" s="133"/>
      <c r="J38" s="133"/>
      <c r="K38" s="124">
        <f t="shared" si="19"/>
        <v>0</v>
      </c>
      <c r="L38" s="124"/>
      <c r="M38" s="124">
        <f t="shared" si="0"/>
        <v>0</v>
      </c>
      <c r="N38" s="133"/>
      <c r="O38" s="133"/>
      <c r="P38" s="133"/>
      <c r="Q38" s="124">
        <f t="shared" si="1"/>
        <v>0</v>
      </c>
      <c r="R38" s="124"/>
      <c r="S38" s="124">
        <f t="shared" si="2"/>
        <v>0</v>
      </c>
      <c r="T38" s="124">
        <f t="shared" si="3"/>
        <v>0</v>
      </c>
      <c r="U38" s="124">
        <f t="shared" si="4"/>
        <v>0</v>
      </c>
      <c r="V38" s="131"/>
      <c r="W38" s="124">
        <f t="shared" si="5"/>
        <v>0</v>
      </c>
      <c r="X38" s="124">
        <f t="shared" si="6"/>
        <v>0</v>
      </c>
      <c r="Y38" s="124">
        <f t="shared" si="7"/>
        <v>0</v>
      </c>
      <c r="Z38" s="124">
        <f t="shared" si="8"/>
        <v>0</v>
      </c>
      <c r="AA38" s="124">
        <f t="shared" si="9"/>
        <v>0</v>
      </c>
      <c r="AB38" s="124">
        <f t="shared" si="10"/>
        <v>0</v>
      </c>
      <c r="AD38" s="159">
        <f t="shared" si="11"/>
        <v>0</v>
      </c>
      <c r="AE38" s="159">
        <f t="shared" si="12"/>
        <v>0</v>
      </c>
      <c r="AF38" s="159">
        <f t="shared" si="13"/>
        <v>0</v>
      </c>
      <c r="AG38" s="159">
        <f t="shared" si="14"/>
        <v>0</v>
      </c>
      <c r="AH38" s="163"/>
      <c r="AI38" s="159">
        <f t="shared" si="15"/>
        <v>0</v>
      </c>
      <c r="AJ38" s="159">
        <f t="shared" si="16"/>
        <v>0</v>
      </c>
      <c r="AK38" s="159">
        <f t="shared" si="17"/>
        <v>0</v>
      </c>
      <c r="AL38" s="159">
        <f t="shared" si="18"/>
        <v>0</v>
      </c>
    </row>
    <row r="39" spans="1:38" s="123" customFormat="1">
      <c r="A39" s="141">
        <f t="shared" si="20"/>
        <v>35</v>
      </c>
      <c r="B39" s="166" t="s">
        <v>178</v>
      </c>
      <c r="C39" s="143" t="s">
        <v>179</v>
      </c>
      <c r="D39" s="144" t="s">
        <v>98</v>
      </c>
      <c r="E39" s="165">
        <v>40</v>
      </c>
      <c r="F39" s="130"/>
      <c r="G39" s="133"/>
      <c r="H39" s="133"/>
      <c r="I39" s="133"/>
      <c r="J39" s="133"/>
      <c r="K39" s="124">
        <f t="shared" si="19"/>
        <v>0</v>
      </c>
      <c r="L39" s="124"/>
      <c r="M39" s="124">
        <f t="shared" si="0"/>
        <v>0</v>
      </c>
      <c r="N39" s="133"/>
      <c r="O39" s="133"/>
      <c r="P39" s="133"/>
      <c r="Q39" s="124">
        <f t="shared" si="1"/>
        <v>0</v>
      </c>
      <c r="R39" s="124"/>
      <c r="S39" s="124">
        <f t="shared" si="2"/>
        <v>0</v>
      </c>
      <c r="T39" s="124">
        <f t="shared" si="3"/>
        <v>0</v>
      </c>
      <c r="U39" s="124">
        <f t="shared" si="4"/>
        <v>0</v>
      </c>
      <c r="V39" s="131"/>
      <c r="W39" s="124">
        <f t="shared" si="5"/>
        <v>0</v>
      </c>
      <c r="X39" s="124">
        <f t="shared" si="6"/>
        <v>0</v>
      </c>
      <c r="Y39" s="124">
        <f t="shared" si="7"/>
        <v>0</v>
      </c>
      <c r="Z39" s="124">
        <f t="shared" si="8"/>
        <v>0</v>
      </c>
      <c r="AA39" s="124">
        <f t="shared" si="9"/>
        <v>0</v>
      </c>
      <c r="AB39" s="124">
        <f t="shared" si="10"/>
        <v>0</v>
      </c>
      <c r="AD39" s="159">
        <f t="shared" si="11"/>
        <v>0</v>
      </c>
      <c r="AE39" s="159">
        <f t="shared" si="12"/>
        <v>0</v>
      </c>
      <c r="AF39" s="159">
        <f t="shared" si="13"/>
        <v>0</v>
      </c>
      <c r="AG39" s="159">
        <f t="shared" si="14"/>
        <v>0</v>
      </c>
      <c r="AH39" s="163"/>
      <c r="AI39" s="159">
        <f t="shared" si="15"/>
        <v>0</v>
      </c>
      <c r="AJ39" s="159">
        <f t="shared" si="16"/>
        <v>0</v>
      </c>
      <c r="AK39" s="159">
        <f t="shared" si="17"/>
        <v>0</v>
      </c>
      <c r="AL39" s="159">
        <f t="shared" si="18"/>
        <v>0</v>
      </c>
    </row>
    <row r="40" spans="1:38" s="123" customFormat="1">
      <c r="A40" s="141">
        <f t="shared" si="20"/>
        <v>36</v>
      </c>
      <c r="B40" s="166" t="s">
        <v>180</v>
      </c>
      <c r="C40" s="143" t="s">
        <v>181</v>
      </c>
      <c r="D40" s="144" t="s">
        <v>98</v>
      </c>
      <c r="E40" s="165">
        <v>4</v>
      </c>
      <c r="F40" s="130"/>
      <c r="G40" s="133"/>
      <c r="H40" s="133"/>
      <c r="I40" s="133"/>
      <c r="J40" s="133"/>
      <c r="K40" s="124">
        <f t="shared" si="19"/>
        <v>0</v>
      </c>
      <c r="L40" s="124"/>
      <c r="M40" s="124">
        <f t="shared" si="0"/>
        <v>0</v>
      </c>
      <c r="N40" s="133"/>
      <c r="O40" s="133"/>
      <c r="P40" s="133"/>
      <c r="Q40" s="124">
        <f t="shared" si="1"/>
        <v>0</v>
      </c>
      <c r="R40" s="124"/>
      <c r="S40" s="124">
        <f t="shared" si="2"/>
        <v>0</v>
      </c>
      <c r="T40" s="124">
        <f t="shared" si="3"/>
        <v>0</v>
      </c>
      <c r="U40" s="124">
        <f t="shared" si="4"/>
        <v>0</v>
      </c>
      <c r="V40" s="131"/>
      <c r="W40" s="124">
        <f t="shared" si="5"/>
        <v>0</v>
      </c>
      <c r="X40" s="124">
        <f t="shared" si="6"/>
        <v>0</v>
      </c>
      <c r="Y40" s="124">
        <f t="shared" si="7"/>
        <v>0</v>
      </c>
      <c r="Z40" s="124">
        <f t="shared" si="8"/>
        <v>0</v>
      </c>
      <c r="AA40" s="124">
        <f t="shared" si="9"/>
        <v>0</v>
      </c>
      <c r="AB40" s="124">
        <f t="shared" si="10"/>
        <v>0</v>
      </c>
      <c r="AD40" s="159">
        <f t="shared" si="11"/>
        <v>0</v>
      </c>
      <c r="AE40" s="159">
        <f t="shared" si="12"/>
        <v>0</v>
      </c>
      <c r="AF40" s="159">
        <f t="shared" si="13"/>
        <v>0</v>
      </c>
      <c r="AG40" s="159">
        <f t="shared" si="14"/>
        <v>0</v>
      </c>
      <c r="AH40" s="163"/>
      <c r="AI40" s="159">
        <f t="shared" si="15"/>
        <v>0</v>
      </c>
      <c r="AJ40" s="159">
        <f t="shared" si="16"/>
        <v>0</v>
      </c>
      <c r="AK40" s="159">
        <f t="shared" si="17"/>
        <v>0</v>
      </c>
      <c r="AL40" s="159">
        <f t="shared" si="18"/>
        <v>0</v>
      </c>
    </row>
    <row r="41" spans="1:38" s="123" customFormat="1">
      <c r="A41" s="141">
        <f t="shared" si="20"/>
        <v>37</v>
      </c>
      <c r="B41" s="166" t="s">
        <v>182</v>
      </c>
      <c r="C41" s="143" t="s">
        <v>183</v>
      </c>
      <c r="D41" s="144" t="s">
        <v>114</v>
      </c>
      <c r="E41" s="165">
        <v>17.100000000000001</v>
      </c>
      <c r="F41" s="130"/>
      <c r="G41" s="133"/>
      <c r="H41" s="133"/>
      <c r="I41" s="133"/>
      <c r="J41" s="133"/>
      <c r="K41" s="124">
        <f t="shared" si="19"/>
        <v>0</v>
      </c>
      <c r="L41" s="124"/>
      <c r="M41" s="124">
        <f t="shared" si="0"/>
        <v>0</v>
      </c>
      <c r="N41" s="133"/>
      <c r="O41" s="133"/>
      <c r="P41" s="133"/>
      <c r="Q41" s="124">
        <f t="shared" si="1"/>
        <v>0</v>
      </c>
      <c r="R41" s="124"/>
      <c r="S41" s="124">
        <f t="shared" si="2"/>
        <v>0</v>
      </c>
      <c r="T41" s="124">
        <f t="shared" si="3"/>
        <v>0</v>
      </c>
      <c r="U41" s="124">
        <f t="shared" si="4"/>
        <v>0</v>
      </c>
      <c r="V41" s="131"/>
      <c r="W41" s="124">
        <f t="shared" si="5"/>
        <v>0</v>
      </c>
      <c r="X41" s="124">
        <f t="shared" si="6"/>
        <v>0</v>
      </c>
      <c r="Y41" s="124">
        <f t="shared" si="7"/>
        <v>0</v>
      </c>
      <c r="Z41" s="124">
        <f t="shared" si="8"/>
        <v>0</v>
      </c>
      <c r="AA41" s="124">
        <f t="shared" si="9"/>
        <v>0</v>
      </c>
      <c r="AB41" s="124">
        <f t="shared" si="10"/>
        <v>0</v>
      </c>
      <c r="AD41" s="159">
        <f t="shared" si="11"/>
        <v>0</v>
      </c>
      <c r="AE41" s="159">
        <f t="shared" si="12"/>
        <v>0</v>
      </c>
      <c r="AF41" s="159">
        <f t="shared" si="13"/>
        <v>0</v>
      </c>
      <c r="AG41" s="159">
        <f t="shared" si="14"/>
        <v>0</v>
      </c>
      <c r="AH41" s="163"/>
      <c r="AI41" s="159">
        <f t="shared" si="15"/>
        <v>0</v>
      </c>
      <c r="AJ41" s="159">
        <f t="shared" si="16"/>
        <v>0</v>
      </c>
      <c r="AK41" s="159">
        <f t="shared" si="17"/>
        <v>0</v>
      </c>
      <c r="AL41" s="159">
        <f t="shared" si="18"/>
        <v>0</v>
      </c>
    </row>
    <row r="42" spans="1:38" s="123" customFormat="1">
      <c r="A42" s="141">
        <f t="shared" si="20"/>
        <v>38</v>
      </c>
      <c r="B42" s="166" t="s">
        <v>184</v>
      </c>
      <c r="C42" s="143" t="s">
        <v>185</v>
      </c>
      <c r="D42" s="144" t="s">
        <v>114</v>
      </c>
      <c r="E42" s="165">
        <v>10.08</v>
      </c>
      <c r="F42" s="130"/>
      <c r="G42" s="133"/>
      <c r="H42" s="133"/>
      <c r="I42" s="133"/>
      <c r="J42" s="133"/>
      <c r="K42" s="124">
        <f t="shared" si="19"/>
        <v>0</v>
      </c>
      <c r="L42" s="124"/>
      <c r="M42" s="124">
        <f t="shared" si="0"/>
        <v>0</v>
      </c>
      <c r="N42" s="133"/>
      <c r="O42" s="133"/>
      <c r="P42" s="133"/>
      <c r="Q42" s="124">
        <f t="shared" si="1"/>
        <v>0</v>
      </c>
      <c r="R42" s="124"/>
      <c r="S42" s="124">
        <f t="shared" si="2"/>
        <v>0</v>
      </c>
      <c r="T42" s="124">
        <f t="shared" si="3"/>
        <v>0</v>
      </c>
      <c r="U42" s="124">
        <f t="shared" si="4"/>
        <v>0</v>
      </c>
      <c r="V42" s="131"/>
      <c r="W42" s="124">
        <f t="shared" si="5"/>
        <v>0</v>
      </c>
      <c r="X42" s="124">
        <f t="shared" si="6"/>
        <v>0</v>
      </c>
      <c r="Y42" s="124">
        <f t="shared" si="7"/>
        <v>0</v>
      </c>
      <c r="Z42" s="124">
        <f t="shared" si="8"/>
        <v>0</v>
      </c>
      <c r="AA42" s="124">
        <f t="shared" si="9"/>
        <v>0</v>
      </c>
      <c r="AB42" s="124">
        <f t="shared" si="10"/>
        <v>0</v>
      </c>
      <c r="AD42" s="159">
        <f t="shared" si="11"/>
        <v>0</v>
      </c>
      <c r="AE42" s="159">
        <f t="shared" si="12"/>
        <v>0</v>
      </c>
      <c r="AF42" s="159">
        <f t="shared" si="13"/>
        <v>0</v>
      </c>
      <c r="AG42" s="159">
        <f t="shared" si="14"/>
        <v>0</v>
      </c>
      <c r="AH42" s="163"/>
      <c r="AI42" s="159">
        <f t="shared" si="15"/>
        <v>0</v>
      </c>
      <c r="AJ42" s="159">
        <f t="shared" si="16"/>
        <v>0</v>
      </c>
      <c r="AK42" s="159">
        <f t="shared" si="17"/>
        <v>0</v>
      </c>
      <c r="AL42" s="159">
        <f t="shared" si="18"/>
        <v>0</v>
      </c>
    </row>
    <row r="43" spans="1:38" s="123" customFormat="1">
      <c r="A43" s="141">
        <f t="shared" si="20"/>
        <v>39</v>
      </c>
      <c r="B43" s="166" t="s">
        <v>186</v>
      </c>
      <c r="C43" s="143" t="s">
        <v>187</v>
      </c>
      <c r="D43" s="144" t="s">
        <v>93</v>
      </c>
      <c r="E43" s="165">
        <v>1</v>
      </c>
      <c r="F43" s="130"/>
      <c r="G43" s="133"/>
      <c r="H43" s="133"/>
      <c r="I43" s="133"/>
      <c r="J43" s="133"/>
      <c r="K43" s="124">
        <f t="shared" si="19"/>
        <v>0</v>
      </c>
      <c r="L43" s="124"/>
      <c r="M43" s="124">
        <f t="shared" si="0"/>
        <v>0</v>
      </c>
      <c r="N43" s="133"/>
      <c r="O43" s="133"/>
      <c r="P43" s="133"/>
      <c r="Q43" s="124">
        <f t="shared" si="1"/>
        <v>0</v>
      </c>
      <c r="R43" s="124"/>
      <c r="S43" s="124">
        <f t="shared" si="2"/>
        <v>0</v>
      </c>
      <c r="T43" s="124">
        <f t="shared" si="3"/>
        <v>0</v>
      </c>
      <c r="U43" s="124">
        <f t="shared" si="4"/>
        <v>0</v>
      </c>
      <c r="V43" s="131"/>
      <c r="W43" s="124">
        <f t="shared" si="5"/>
        <v>0</v>
      </c>
      <c r="X43" s="124">
        <f t="shared" si="6"/>
        <v>0</v>
      </c>
      <c r="Y43" s="124">
        <f t="shared" si="7"/>
        <v>0</v>
      </c>
      <c r="Z43" s="124">
        <f t="shared" si="8"/>
        <v>0</v>
      </c>
      <c r="AA43" s="124">
        <f t="shared" si="9"/>
        <v>0</v>
      </c>
      <c r="AB43" s="124">
        <f t="shared" si="10"/>
        <v>0</v>
      </c>
      <c r="AD43" s="159">
        <f t="shared" si="11"/>
        <v>0</v>
      </c>
      <c r="AE43" s="159">
        <f t="shared" si="12"/>
        <v>0</v>
      </c>
      <c r="AF43" s="159">
        <f t="shared" si="13"/>
        <v>0</v>
      </c>
      <c r="AG43" s="159">
        <f t="shared" si="14"/>
        <v>0</v>
      </c>
      <c r="AH43" s="163"/>
      <c r="AI43" s="159">
        <f t="shared" si="15"/>
        <v>0</v>
      </c>
      <c r="AJ43" s="159">
        <f t="shared" si="16"/>
        <v>0</v>
      </c>
      <c r="AK43" s="159">
        <f t="shared" si="17"/>
        <v>0</v>
      </c>
      <c r="AL43" s="159">
        <f t="shared" si="18"/>
        <v>0</v>
      </c>
    </row>
    <row r="44" spans="1:38" s="123" customFormat="1">
      <c r="A44" s="141">
        <f t="shared" si="20"/>
        <v>40</v>
      </c>
      <c r="B44" s="166" t="s">
        <v>188</v>
      </c>
      <c r="C44" s="143" t="s">
        <v>189</v>
      </c>
      <c r="D44" s="144" t="s">
        <v>114</v>
      </c>
      <c r="E44" s="165">
        <v>912.35</v>
      </c>
      <c r="F44" s="130"/>
      <c r="G44" s="133"/>
      <c r="H44" s="133"/>
      <c r="I44" s="133"/>
      <c r="J44" s="133"/>
      <c r="K44" s="124">
        <f t="shared" si="19"/>
        <v>0</v>
      </c>
      <c r="L44" s="124"/>
      <c r="M44" s="124">
        <f t="shared" si="0"/>
        <v>0</v>
      </c>
      <c r="N44" s="133"/>
      <c r="O44" s="133"/>
      <c r="P44" s="133"/>
      <c r="Q44" s="124">
        <f t="shared" si="1"/>
        <v>0</v>
      </c>
      <c r="R44" s="124"/>
      <c r="S44" s="124">
        <f t="shared" si="2"/>
        <v>0</v>
      </c>
      <c r="T44" s="124">
        <f t="shared" si="3"/>
        <v>0</v>
      </c>
      <c r="U44" s="124">
        <f t="shared" si="4"/>
        <v>0</v>
      </c>
      <c r="V44" s="131"/>
      <c r="W44" s="124">
        <f t="shared" si="5"/>
        <v>0</v>
      </c>
      <c r="X44" s="124">
        <f t="shared" si="6"/>
        <v>0</v>
      </c>
      <c r="Y44" s="124">
        <f t="shared" si="7"/>
        <v>0</v>
      </c>
      <c r="Z44" s="124">
        <f t="shared" si="8"/>
        <v>0</v>
      </c>
      <c r="AA44" s="124">
        <f t="shared" si="9"/>
        <v>0</v>
      </c>
      <c r="AB44" s="124">
        <f t="shared" si="10"/>
        <v>0</v>
      </c>
      <c r="AD44" s="159">
        <f t="shared" si="11"/>
        <v>0</v>
      </c>
      <c r="AE44" s="159">
        <f t="shared" si="12"/>
        <v>0</v>
      </c>
      <c r="AF44" s="159">
        <f t="shared" si="13"/>
        <v>0</v>
      </c>
      <c r="AG44" s="159">
        <f t="shared" si="14"/>
        <v>0</v>
      </c>
      <c r="AH44" s="163"/>
      <c r="AI44" s="159">
        <f t="shared" si="15"/>
        <v>0</v>
      </c>
      <c r="AJ44" s="159">
        <f t="shared" si="16"/>
        <v>0</v>
      </c>
      <c r="AK44" s="159">
        <f t="shared" si="17"/>
        <v>0</v>
      </c>
      <c r="AL44" s="159">
        <f t="shared" si="18"/>
        <v>0</v>
      </c>
    </row>
    <row r="45" spans="1:38" s="123" customFormat="1">
      <c r="A45" s="141">
        <f t="shared" si="20"/>
        <v>41</v>
      </c>
      <c r="B45" s="166" t="s">
        <v>190</v>
      </c>
      <c r="C45" s="143" t="s">
        <v>191</v>
      </c>
      <c r="D45" s="144" t="s">
        <v>93</v>
      </c>
      <c r="E45" s="165">
        <v>4</v>
      </c>
      <c r="F45" s="130"/>
      <c r="G45" s="133"/>
      <c r="H45" s="133"/>
      <c r="I45" s="133"/>
      <c r="J45" s="133"/>
      <c r="K45" s="124">
        <f t="shared" si="19"/>
        <v>0</v>
      </c>
      <c r="L45" s="124"/>
      <c r="M45" s="124">
        <f t="shared" si="0"/>
        <v>0</v>
      </c>
      <c r="N45" s="133"/>
      <c r="O45" s="133"/>
      <c r="P45" s="133"/>
      <c r="Q45" s="124">
        <f t="shared" si="1"/>
        <v>0</v>
      </c>
      <c r="R45" s="124"/>
      <c r="S45" s="124">
        <f t="shared" si="2"/>
        <v>0</v>
      </c>
      <c r="T45" s="124">
        <f t="shared" si="3"/>
        <v>0</v>
      </c>
      <c r="U45" s="124">
        <f t="shared" si="4"/>
        <v>0</v>
      </c>
      <c r="V45" s="131"/>
      <c r="W45" s="124">
        <f t="shared" si="5"/>
        <v>0</v>
      </c>
      <c r="X45" s="124">
        <f t="shared" si="6"/>
        <v>0</v>
      </c>
      <c r="Y45" s="124">
        <f t="shared" si="7"/>
        <v>0</v>
      </c>
      <c r="Z45" s="124">
        <f t="shared" si="8"/>
        <v>0</v>
      </c>
      <c r="AA45" s="124">
        <f t="shared" si="9"/>
        <v>0</v>
      </c>
      <c r="AB45" s="124">
        <f t="shared" si="10"/>
        <v>0</v>
      </c>
      <c r="AD45" s="159">
        <f t="shared" si="11"/>
        <v>0</v>
      </c>
      <c r="AE45" s="159">
        <f t="shared" si="12"/>
        <v>0</v>
      </c>
      <c r="AF45" s="159">
        <f t="shared" si="13"/>
        <v>0</v>
      </c>
      <c r="AG45" s="159">
        <f t="shared" si="14"/>
        <v>0</v>
      </c>
      <c r="AH45" s="163"/>
      <c r="AI45" s="159">
        <f t="shared" si="15"/>
        <v>0</v>
      </c>
      <c r="AJ45" s="159">
        <f t="shared" si="16"/>
        <v>0</v>
      </c>
      <c r="AK45" s="159">
        <f t="shared" si="17"/>
        <v>0</v>
      </c>
      <c r="AL45" s="159">
        <f t="shared" si="18"/>
        <v>0</v>
      </c>
    </row>
    <row r="46" spans="1:38" s="123" customFormat="1">
      <c r="A46" s="141">
        <f t="shared" si="20"/>
        <v>42</v>
      </c>
      <c r="B46" s="166" t="s">
        <v>192</v>
      </c>
      <c r="C46" s="143" t="s">
        <v>193</v>
      </c>
      <c r="D46" s="144" t="s">
        <v>98</v>
      </c>
      <c r="E46" s="165">
        <v>170</v>
      </c>
      <c r="F46" s="130"/>
      <c r="G46" s="133"/>
      <c r="H46" s="133"/>
      <c r="I46" s="133"/>
      <c r="J46" s="133"/>
      <c r="K46" s="124">
        <f t="shared" si="19"/>
        <v>0</v>
      </c>
      <c r="L46" s="124"/>
      <c r="M46" s="124">
        <f t="shared" si="0"/>
        <v>0</v>
      </c>
      <c r="N46" s="133"/>
      <c r="O46" s="133"/>
      <c r="P46" s="133"/>
      <c r="Q46" s="124">
        <f t="shared" si="1"/>
        <v>0</v>
      </c>
      <c r="R46" s="124"/>
      <c r="S46" s="124">
        <f t="shared" si="2"/>
        <v>0</v>
      </c>
      <c r="T46" s="124">
        <f t="shared" si="3"/>
        <v>0</v>
      </c>
      <c r="U46" s="124">
        <f t="shared" si="4"/>
        <v>0</v>
      </c>
      <c r="V46" s="131"/>
      <c r="W46" s="124">
        <f t="shared" si="5"/>
        <v>0</v>
      </c>
      <c r="X46" s="124">
        <f t="shared" si="6"/>
        <v>0</v>
      </c>
      <c r="Y46" s="124">
        <f t="shared" si="7"/>
        <v>0</v>
      </c>
      <c r="Z46" s="124">
        <f t="shared" si="8"/>
        <v>0</v>
      </c>
      <c r="AA46" s="124">
        <f t="shared" si="9"/>
        <v>0</v>
      </c>
      <c r="AB46" s="124">
        <f t="shared" si="10"/>
        <v>0</v>
      </c>
      <c r="AD46" s="159">
        <f t="shared" si="11"/>
        <v>0</v>
      </c>
      <c r="AE46" s="159">
        <f t="shared" si="12"/>
        <v>0</v>
      </c>
      <c r="AF46" s="159">
        <f t="shared" si="13"/>
        <v>0</v>
      </c>
      <c r="AG46" s="159">
        <f t="shared" si="14"/>
        <v>0</v>
      </c>
      <c r="AH46" s="163"/>
      <c r="AI46" s="159">
        <f t="shared" si="15"/>
        <v>0</v>
      </c>
      <c r="AJ46" s="159">
        <f t="shared" si="16"/>
        <v>0</v>
      </c>
      <c r="AK46" s="159">
        <f t="shared" si="17"/>
        <v>0</v>
      </c>
      <c r="AL46" s="159">
        <f t="shared" si="18"/>
        <v>0</v>
      </c>
    </row>
    <row r="47" spans="1:38" s="123" customFormat="1">
      <c r="A47" s="141">
        <f t="shared" si="20"/>
        <v>43</v>
      </c>
      <c r="B47" s="166" t="s">
        <v>194</v>
      </c>
      <c r="C47" s="143" t="s">
        <v>195</v>
      </c>
      <c r="D47" s="144" t="s">
        <v>114</v>
      </c>
      <c r="E47" s="165">
        <v>2708.9</v>
      </c>
      <c r="F47" s="130"/>
      <c r="G47" s="133"/>
      <c r="H47" s="133"/>
      <c r="I47" s="133"/>
      <c r="J47" s="133"/>
      <c r="K47" s="124">
        <f t="shared" si="19"/>
        <v>0</v>
      </c>
      <c r="L47" s="124"/>
      <c r="M47" s="124">
        <f t="shared" si="0"/>
        <v>0</v>
      </c>
      <c r="N47" s="133"/>
      <c r="O47" s="133"/>
      <c r="P47" s="133"/>
      <c r="Q47" s="124">
        <f t="shared" si="1"/>
        <v>0</v>
      </c>
      <c r="R47" s="124"/>
      <c r="S47" s="124">
        <f t="shared" si="2"/>
        <v>0</v>
      </c>
      <c r="T47" s="124">
        <f t="shared" si="3"/>
        <v>0</v>
      </c>
      <c r="U47" s="124">
        <f t="shared" si="4"/>
        <v>0</v>
      </c>
      <c r="V47" s="131"/>
      <c r="W47" s="124">
        <f t="shared" si="5"/>
        <v>0</v>
      </c>
      <c r="X47" s="124">
        <f t="shared" si="6"/>
        <v>0</v>
      </c>
      <c r="Y47" s="124">
        <f t="shared" si="7"/>
        <v>0</v>
      </c>
      <c r="Z47" s="124">
        <f t="shared" si="8"/>
        <v>0</v>
      </c>
      <c r="AA47" s="124">
        <f t="shared" si="9"/>
        <v>0</v>
      </c>
      <c r="AB47" s="124">
        <f t="shared" si="10"/>
        <v>0</v>
      </c>
      <c r="AD47" s="159">
        <f t="shared" si="11"/>
        <v>0</v>
      </c>
      <c r="AE47" s="159">
        <f t="shared" si="12"/>
        <v>0</v>
      </c>
      <c r="AF47" s="159">
        <f t="shared" si="13"/>
        <v>0</v>
      </c>
      <c r="AG47" s="159">
        <f t="shared" si="14"/>
        <v>0</v>
      </c>
      <c r="AH47" s="163"/>
      <c r="AI47" s="159">
        <f t="shared" si="15"/>
        <v>0</v>
      </c>
      <c r="AJ47" s="159">
        <f t="shared" si="16"/>
        <v>0</v>
      </c>
      <c r="AK47" s="159">
        <f t="shared" si="17"/>
        <v>0</v>
      </c>
      <c r="AL47" s="159">
        <f t="shared" si="18"/>
        <v>0</v>
      </c>
    </row>
    <row r="48" spans="1:38" s="123" customFormat="1">
      <c r="A48" s="141">
        <f t="shared" si="20"/>
        <v>44</v>
      </c>
      <c r="B48" s="166" t="s">
        <v>196</v>
      </c>
      <c r="C48" s="143" t="s">
        <v>197</v>
      </c>
      <c r="D48" s="144" t="s">
        <v>114</v>
      </c>
      <c r="E48" s="165">
        <v>7368.14</v>
      </c>
      <c r="F48" s="130"/>
      <c r="G48" s="133"/>
      <c r="H48" s="133"/>
      <c r="I48" s="133"/>
      <c r="J48" s="133"/>
      <c r="K48" s="124">
        <f t="shared" si="19"/>
        <v>0</v>
      </c>
      <c r="L48" s="124"/>
      <c r="M48" s="124">
        <f t="shared" si="0"/>
        <v>0</v>
      </c>
      <c r="N48" s="133"/>
      <c r="O48" s="133"/>
      <c r="P48" s="133"/>
      <c r="Q48" s="124">
        <f t="shared" si="1"/>
        <v>0</v>
      </c>
      <c r="R48" s="124"/>
      <c r="S48" s="124">
        <f t="shared" si="2"/>
        <v>0</v>
      </c>
      <c r="T48" s="124">
        <f t="shared" si="3"/>
        <v>0</v>
      </c>
      <c r="U48" s="124">
        <f t="shared" si="4"/>
        <v>0</v>
      </c>
      <c r="V48" s="131"/>
      <c r="W48" s="124">
        <f t="shared" si="5"/>
        <v>0</v>
      </c>
      <c r="X48" s="124">
        <f t="shared" si="6"/>
        <v>0</v>
      </c>
      <c r="Y48" s="124">
        <f t="shared" si="7"/>
        <v>0</v>
      </c>
      <c r="Z48" s="124">
        <f t="shared" si="8"/>
        <v>0</v>
      </c>
      <c r="AA48" s="124">
        <f t="shared" si="9"/>
        <v>0</v>
      </c>
      <c r="AB48" s="124">
        <f t="shared" si="10"/>
        <v>0</v>
      </c>
      <c r="AD48" s="159">
        <f t="shared" si="11"/>
        <v>0</v>
      </c>
      <c r="AE48" s="159">
        <f t="shared" si="12"/>
        <v>0</v>
      </c>
      <c r="AF48" s="159">
        <f t="shared" si="13"/>
        <v>0</v>
      </c>
      <c r="AG48" s="159">
        <f t="shared" si="14"/>
        <v>0</v>
      </c>
      <c r="AH48" s="163"/>
      <c r="AI48" s="159">
        <f t="shared" si="15"/>
        <v>0</v>
      </c>
      <c r="AJ48" s="159">
        <f t="shared" si="16"/>
        <v>0</v>
      </c>
      <c r="AK48" s="159">
        <f t="shared" si="17"/>
        <v>0</v>
      </c>
      <c r="AL48" s="159">
        <f t="shared" si="18"/>
        <v>0</v>
      </c>
    </row>
    <row r="49" spans="1:38" s="123" customFormat="1">
      <c r="A49" s="141">
        <f t="shared" si="20"/>
        <v>45</v>
      </c>
      <c r="B49" s="166" t="s">
        <v>198</v>
      </c>
      <c r="C49" s="143" t="s">
        <v>199</v>
      </c>
      <c r="D49" s="144" t="s">
        <v>114</v>
      </c>
      <c r="E49" s="165">
        <v>194.85</v>
      </c>
      <c r="F49" s="130"/>
      <c r="G49" s="133"/>
      <c r="H49" s="133"/>
      <c r="I49" s="133"/>
      <c r="J49" s="133"/>
      <c r="K49" s="124">
        <f t="shared" si="19"/>
        <v>0</v>
      </c>
      <c r="L49" s="124"/>
      <c r="M49" s="124">
        <f t="shared" si="0"/>
        <v>0</v>
      </c>
      <c r="N49" s="133"/>
      <c r="O49" s="133"/>
      <c r="P49" s="133"/>
      <c r="Q49" s="124">
        <f t="shared" si="1"/>
        <v>0</v>
      </c>
      <c r="R49" s="124"/>
      <c r="S49" s="124">
        <f t="shared" si="2"/>
        <v>0</v>
      </c>
      <c r="T49" s="124">
        <f t="shared" si="3"/>
        <v>0</v>
      </c>
      <c r="U49" s="124">
        <f t="shared" si="4"/>
        <v>0</v>
      </c>
      <c r="V49" s="131"/>
      <c r="W49" s="124">
        <f t="shared" si="5"/>
        <v>0</v>
      </c>
      <c r="X49" s="124">
        <f t="shared" si="6"/>
        <v>0</v>
      </c>
      <c r="Y49" s="124">
        <f t="shared" si="7"/>
        <v>0</v>
      </c>
      <c r="Z49" s="124">
        <f t="shared" si="8"/>
        <v>0</v>
      </c>
      <c r="AA49" s="124">
        <f t="shared" si="9"/>
        <v>0</v>
      </c>
      <c r="AB49" s="124">
        <f t="shared" si="10"/>
        <v>0</v>
      </c>
      <c r="AD49" s="159">
        <f t="shared" si="11"/>
        <v>0</v>
      </c>
      <c r="AE49" s="159">
        <f t="shared" si="12"/>
        <v>0</v>
      </c>
      <c r="AF49" s="159">
        <f t="shared" si="13"/>
        <v>0</v>
      </c>
      <c r="AG49" s="159">
        <f t="shared" si="14"/>
        <v>0</v>
      </c>
      <c r="AH49" s="163"/>
      <c r="AI49" s="159">
        <f t="shared" si="15"/>
        <v>0</v>
      </c>
      <c r="AJ49" s="159">
        <f t="shared" si="16"/>
        <v>0</v>
      </c>
      <c r="AK49" s="159">
        <f t="shared" si="17"/>
        <v>0</v>
      </c>
      <c r="AL49" s="159">
        <f t="shared" si="18"/>
        <v>0</v>
      </c>
    </row>
    <row r="50" spans="1:38" s="123" customFormat="1">
      <c r="A50" s="141">
        <f t="shared" si="20"/>
        <v>46</v>
      </c>
      <c r="B50" s="166" t="s">
        <v>200</v>
      </c>
      <c r="C50" s="143" t="s">
        <v>201</v>
      </c>
      <c r="D50" s="144" t="s">
        <v>114</v>
      </c>
      <c r="E50" s="165">
        <v>12.45</v>
      </c>
      <c r="F50" s="130"/>
      <c r="G50" s="133"/>
      <c r="H50" s="133"/>
      <c r="I50" s="133"/>
      <c r="J50" s="133"/>
      <c r="K50" s="124">
        <f t="shared" si="19"/>
        <v>0</v>
      </c>
      <c r="L50" s="124"/>
      <c r="M50" s="124">
        <f t="shared" si="0"/>
        <v>0</v>
      </c>
      <c r="N50" s="133"/>
      <c r="O50" s="133"/>
      <c r="P50" s="133"/>
      <c r="Q50" s="124">
        <f t="shared" si="1"/>
        <v>0</v>
      </c>
      <c r="R50" s="124"/>
      <c r="S50" s="124">
        <f t="shared" si="2"/>
        <v>0</v>
      </c>
      <c r="T50" s="124">
        <f t="shared" si="3"/>
        <v>0</v>
      </c>
      <c r="U50" s="124">
        <f t="shared" si="4"/>
        <v>0</v>
      </c>
      <c r="V50" s="131"/>
      <c r="W50" s="124">
        <f t="shared" si="5"/>
        <v>0</v>
      </c>
      <c r="X50" s="124">
        <f t="shared" si="6"/>
        <v>0</v>
      </c>
      <c r="Y50" s="124">
        <f t="shared" si="7"/>
        <v>0</v>
      </c>
      <c r="Z50" s="124">
        <f t="shared" si="8"/>
        <v>0</v>
      </c>
      <c r="AA50" s="124">
        <f t="shared" si="9"/>
        <v>0</v>
      </c>
      <c r="AB50" s="124">
        <f t="shared" si="10"/>
        <v>0</v>
      </c>
      <c r="AD50" s="159">
        <f t="shared" si="11"/>
        <v>0</v>
      </c>
      <c r="AE50" s="159">
        <f t="shared" si="12"/>
        <v>0</v>
      </c>
      <c r="AF50" s="159">
        <f t="shared" si="13"/>
        <v>0</v>
      </c>
      <c r="AG50" s="159">
        <f t="shared" si="14"/>
        <v>0</v>
      </c>
      <c r="AH50" s="163"/>
      <c r="AI50" s="159">
        <f t="shared" si="15"/>
        <v>0</v>
      </c>
      <c r="AJ50" s="159">
        <f t="shared" si="16"/>
        <v>0</v>
      </c>
      <c r="AK50" s="159">
        <f t="shared" si="17"/>
        <v>0</v>
      </c>
      <c r="AL50" s="159">
        <f t="shared" si="18"/>
        <v>0</v>
      </c>
    </row>
    <row r="51" spans="1:38" s="123" customFormat="1">
      <c r="A51" s="141">
        <f t="shared" si="20"/>
        <v>47</v>
      </c>
      <c r="B51" s="166" t="s">
        <v>202</v>
      </c>
      <c r="C51" s="143" t="s">
        <v>203</v>
      </c>
      <c r="D51" s="144" t="s">
        <v>114</v>
      </c>
      <c r="E51" s="165">
        <v>798.66</v>
      </c>
      <c r="F51" s="130"/>
      <c r="G51" s="133"/>
      <c r="H51" s="133"/>
      <c r="I51" s="133"/>
      <c r="J51" s="133"/>
      <c r="K51" s="124">
        <f t="shared" si="19"/>
        <v>0</v>
      </c>
      <c r="L51" s="124"/>
      <c r="M51" s="124">
        <f t="shared" si="0"/>
        <v>0</v>
      </c>
      <c r="N51" s="133"/>
      <c r="O51" s="133"/>
      <c r="P51" s="133"/>
      <c r="Q51" s="124">
        <f t="shared" si="1"/>
        <v>0</v>
      </c>
      <c r="R51" s="124"/>
      <c r="S51" s="124">
        <f t="shared" si="2"/>
        <v>0</v>
      </c>
      <c r="T51" s="124">
        <f t="shared" si="3"/>
        <v>0</v>
      </c>
      <c r="U51" s="124">
        <f t="shared" si="4"/>
        <v>0</v>
      </c>
      <c r="V51" s="131"/>
      <c r="W51" s="124">
        <f t="shared" si="5"/>
        <v>0</v>
      </c>
      <c r="X51" s="124">
        <f t="shared" si="6"/>
        <v>0</v>
      </c>
      <c r="Y51" s="124">
        <f t="shared" si="7"/>
        <v>0</v>
      </c>
      <c r="Z51" s="124">
        <f t="shared" si="8"/>
        <v>0</v>
      </c>
      <c r="AA51" s="124">
        <f t="shared" si="9"/>
        <v>0</v>
      </c>
      <c r="AB51" s="124">
        <f t="shared" si="10"/>
        <v>0</v>
      </c>
      <c r="AD51" s="159">
        <f t="shared" si="11"/>
        <v>0</v>
      </c>
      <c r="AE51" s="159">
        <f t="shared" si="12"/>
        <v>0</v>
      </c>
      <c r="AF51" s="159">
        <f t="shared" si="13"/>
        <v>0</v>
      </c>
      <c r="AG51" s="159">
        <f t="shared" si="14"/>
        <v>0</v>
      </c>
      <c r="AH51" s="163"/>
      <c r="AI51" s="159">
        <f t="shared" si="15"/>
        <v>0</v>
      </c>
      <c r="AJ51" s="159">
        <f t="shared" si="16"/>
        <v>0</v>
      </c>
      <c r="AK51" s="159">
        <f t="shared" si="17"/>
        <v>0</v>
      </c>
      <c r="AL51" s="159">
        <f t="shared" si="18"/>
        <v>0</v>
      </c>
    </row>
    <row r="52" spans="1:38" s="123" customFormat="1" ht="15">
      <c r="A52" s="145"/>
      <c r="B52" s="148"/>
      <c r="C52" s="146" t="s">
        <v>100</v>
      </c>
      <c r="D52" s="148"/>
      <c r="E52" s="167"/>
      <c r="F52" s="173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4"/>
      <c r="W52" s="155"/>
      <c r="X52" s="155"/>
      <c r="Y52" s="155"/>
      <c r="Z52" s="155"/>
      <c r="AA52" s="155"/>
      <c r="AB52" s="155"/>
      <c r="AD52" s="158"/>
      <c r="AE52" s="158"/>
      <c r="AF52" s="158"/>
      <c r="AG52" s="158"/>
      <c r="AH52" s="163"/>
      <c r="AI52" s="158"/>
      <c r="AJ52" s="158"/>
      <c r="AK52" s="158"/>
      <c r="AL52" s="158"/>
    </row>
    <row r="53" spans="1:38" s="123" customFormat="1">
      <c r="A53" s="147">
        <f>+A51+1</f>
        <v>48</v>
      </c>
      <c r="B53" s="135" t="s">
        <v>96</v>
      </c>
      <c r="C53" s="136" t="s">
        <v>204</v>
      </c>
      <c r="D53" s="168" t="s">
        <v>205</v>
      </c>
      <c r="E53" s="169">
        <v>30</v>
      </c>
      <c r="F53" s="130"/>
      <c r="G53" s="133"/>
      <c r="H53" s="133"/>
      <c r="I53" s="133"/>
      <c r="J53" s="133"/>
      <c r="K53" s="124">
        <f t="shared" si="19"/>
        <v>0</v>
      </c>
      <c r="L53" s="124"/>
      <c r="M53" s="124">
        <f t="shared" ref="M53:M64" si="21">G53*$G$3+H53*$H$3+I53*$I$3+J53*$J$3</f>
        <v>0</v>
      </c>
      <c r="N53" s="133"/>
      <c r="O53" s="133"/>
      <c r="P53" s="133"/>
      <c r="Q53" s="124">
        <f t="shared" ref="Q53:Q64" si="22">SUM(M53:P53)</f>
        <v>0</v>
      </c>
      <c r="R53" s="124"/>
      <c r="S53" s="124">
        <f t="shared" ref="S53:S64" si="23">Q53*$S$3</f>
        <v>0</v>
      </c>
      <c r="T53" s="124">
        <f t="shared" ref="T53:T64" si="24">(Q53+S53)*$T$3</f>
        <v>0</v>
      </c>
      <c r="U53" s="124">
        <f t="shared" ref="U53:U64" si="25">Q53+S53+T53</f>
        <v>0</v>
      </c>
      <c r="V53" s="131"/>
      <c r="W53" s="124">
        <f t="shared" ref="W53:W64" si="26">K53*E53</f>
        <v>0</v>
      </c>
      <c r="X53" s="124">
        <f t="shared" ref="X53:X64" si="27">M53*E53</f>
        <v>0</v>
      </c>
      <c r="Y53" s="124">
        <f t="shared" ref="Y53:Y64" si="28">(N53+O53+P53)*E53</f>
        <v>0</v>
      </c>
      <c r="Z53" s="124">
        <f t="shared" ref="Z53:Z64" si="29">S53*E53</f>
        <v>0</v>
      </c>
      <c r="AA53" s="124">
        <f t="shared" ref="AA53:AA64" si="30">T53*E53</f>
        <v>0</v>
      </c>
      <c r="AB53" s="124">
        <f t="shared" ref="AB53:AB64" si="31">SUM(X53:AA53)</f>
        <v>0</v>
      </c>
      <c r="AD53" s="159">
        <f t="shared" ref="AD53:AD64" si="32">+G53*$E53</f>
        <v>0</v>
      </c>
      <c r="AE53" s="159">
        <f t="shared" ref="AE53:AE64" si="33">+H53*$E53</f>
        <v>0</v>
      </c>
      <c r="AF53" s="159">
        <f t="shared" ref="AF53:AF64" si="34">+I53*$E53</f>
        <v>0</v>
      </c>
      <c r="AG53" s="159">
        <f t="shared" ref="AG53:AG64" si="35">+J53*$E53</f>
        <v>0</v>
      </c>
      <c r="AH53" s="163"/>
      <c r="AI53" s="159">
        <f t="shared" ref="AI53:AI64" si="36">+G53*E53*$G$3</f>
        <v>0</v>
      </c>
      <c r="AJ53" s="159">
        <f t="shared" ref="AJ53:AJ64" si="37">+H53*E53*$H$3</f>
        <v>0</v>
      </c>
      <c r="AK53" s="159">
        <f t="shared" ref="AK53:AK64" si="38">+I53*E53*$I$3</f>
        <v>0</v>
      </c>
      <c r="AL53" s="159">
        <f t="shared" ref="AL53:AL64" si="39">+J53*E53*$J$3</f>
        <v>0</v>
      </c>
    </row>
    <row r="54" spans="1:38" s="123" customFormat="1">
      <c r="A54" s="147">
        <f>+A53+1</f>
        <v>49</v>
      </c>
      <c r="B54" s="135" t="s">
        <v>206</v>
      </c>
      <c r="C54" s="136" t="s">
        <v>207</v>
      </c>
      <c r="D54" s="168" t="s">
        <v>208</v>
      </c>
      <c r="E54" s="169">
        <v>470</v>
      </c>
      <c r="F54" s="130"/>
      <c r="G54" s="133"/>
      <c r="H54" s="133"/>
      <c r="I54" s="133"/>
      <c r="J54" s="133"/>
      <c r="K54" s="124">
        <f t="shared" si="19"/>
        <v>0</v>
      </c>
      <c r="L54" s="124"/>
      <c r="M54" s="124">
        <f t="shared" si="21"/>
        <v>0</v>
      </c>
      <c r="N54" s="133"/>
      <c r="O54" s="133"/>
      <c r="P54" s="133"/>
      <c r="Q54" s="124">
        <f t="shared" si="22"/>
        <v>0</v>
      </c>
      <c r="R54" s="124"/>
      <c r="S54" s="124">
        <f t="shared" si="23"/>
        <v>0</v>
      </c>
      <c r="T54" s="124">
        <f t="shared" si="24"/>
        <v>0</v>
      </c>
      <c r="U54" s="124">
        <f t="shared" si="25"/>
        <v>0</v>
      </c>
      <c r="V54" s="131"/>
      <c r="W54" s="124">
        <f t="shared" si="26"/>
        <v>0</v>
      </c>
      <c r="X54" s="124">
        <f t="shared" si="27"/>
        <v>0</v>
      </c>
      <c r="Y54" s="124">
        <f t="shared" si="28"/>
        <v>0</v>
      </c>
      <c r="Z54" s="124">
        <f t="shared" si="29"/>
        <v>0</v>
      </c>
      <c r="AA54" s="124">
        <f t="shared" si="30"/>
        <v>0</v>
      </c>
      <c r="AB54" s="124">
        <f t="shared" si="31"/>
        <v>0</v>
      </c>
      <c r="AD54" s="159">
        <f t="shared" si="32"/>
        <v>0</v>
      </c>
      <c r="AE54" s="159">
        <f t="shared" si="33"/>
        <v>0</v>
      </c>
      <c r="AF54" s="159">
        <f t="shared" si="34"/>
        <v>0</v>
      </c>
      <c r="AG54" s="159">
        <f t="shared" si="35"/>
        <v>0</v>
      </c>
      <c r="AH54" s="163"/>
      <c r="AI54" s="159">
        <f t="shared" si="36"/>
        <v>0</v>
      </c>
      <c r="AJ54" s="159">
        <f t="shared" si="37"/>
        <v>0</v>
      </c>
      <c r="AK54" s="159">
        <f t="shared" si="38"/>
        <v>0</v>
      </c>
      <c r="AL54" s="159">
        <f t="shared" si="39"/>
        <v>0</v>
      </c>
    </row>
    <row r="55" spans="1:38" s="123" customFormat="1">
      <c r="A55" s="147">
        <f t="shared" ref="A55:A64" si="40">+A54+1</f>
        <v>50</v>
      </c>
      <c r="B55" s="135" t="s">
        <v>209</v>
      </c>
      <c r="C55" s="136" t="s">
        <v>210</v>
      </c>
      <c r="D55" s="168" t="s">
        <v>208</v>
      </c>
      <c r="E55" s="169">
        <v>55</v>
      </c>
      <c r="F55" s="130"/>
      <c r="G55" s="133"/>
      <c r="H55" s="133"/>
      <c r="I55" s="133"/>
      <c r="J55" s="133"/>
      <c r="K55" s="124">
        <f t="shared" si="19"/>
        <v>0</v>
      </c>
      <c r="L55" s="124"/>
      <c r="M55" s="124">
        <f t="shared" si="21"/>
        <v>0</v>
      </c>
      <c r="N55" s="133"/>
      <c r="O55" s="133"/>
      <c r="P55" s="133"/>
      <c r="Q55" s="124">
        <f t="shared" si="22"/>
        <v>0</v>
      </c>
      <c r="R55" s="124"/>
      <c r="S55" s="124">
        <f t="shared" si="23"/>
        <v>0</v>
      </c>
      <c r="T55" s="124">
        <f t="shared" si="24"/>
        <v>0</v>
      </c>
      <c r="U55" s="124">
        <f t="shared" si="25"/>
        <v>0</v>
      </c>
      <c r="V55" s="131"/>
      <c r="W55" s="124">
        <f t="shared" si="26"/>
        <v>0</v>
      </c>
      <c r="X55" s="124">
        <f t="shared" si="27"/>
        <v>0</v>
      </c>
      <c r="Y55" s="124">
        <f t="shared" si="28"/>
        <v>0</v>
      </c>
      <c r="Z55" s="124">
        <f t="shared" si="29"/>
        <v>0</v>
      </c>
      <c r="AA55" s="124">
        <f t="shared" si="30"/>
        <v>0</v>
      </c>
      <c r="AB55" s="124">
        <f t="shared" si="31"/>
        <v>0</v>
      </c>
      <c r="AD55" s="159">
        <f t="shared" si="32"/>
        <v>0</v>
      </c>
      <c r="AE55" s="159">
        <f t="shared" si="33"/>
        <v>0</v>
      </c>
      <c r="AF55" s="159">
        <f t="shared" si="34"/>
        <v>0</v>
      </c>
      <c r="AG55" s="159">
        <f t="shared" si="35"/>
        <v>0</v>
      </c>
      <c r="AH55" s="163"/>
      <c r="AI55" s="159">
        <f t="shared" si="36"/>
        <v>0</v>
      </c>
      <c r="AJ55" s="159">
        <f t="shared" si="37"/>
        <v>0</v>
      </c>
      <c r="AK55" s="159">
        <f t="shared" si="38"/>
        <v>0</v>
      </c>
      <c r="AL55" s="159">
        <f t="shared" si="39"/>
        <v>0</v>
      </c>
    </row>
    <row r="56" spans="1:38" s="123" customFormat="1">
      <c r="A56" s="147">
        <f t="shared" si="40"/>
        <v>51</v>
      </c>
      <c r="B56" s="135" t="s">
        <v>211</v>
      </c>
      <c r="C56" s="136" t="s">
        <v>212</v>
      </c>
      <c r="D56" s="168" t="s">
        <v>205</v>
      </c>
      <c r="E56" s="169">
        <v>110</v>
      </c>
      <c r="F56" s="130"/>
      <c r="G56" s="133"/>
      <c r="H56" s="133"/>
      <c r="I56" s="133"/>
      <c r="J56" s="133"/>
      <c r="K56" s="124">
        <f t="shared" si="19"/>
        <v>0</v>
      </c>
      <c r="L56" s="124"/>
      <c r="M56" s="124">
        <f t="shared" si="21"/>
        <v>0</v>
      </c>
      <c r="N56" s="133"/>
      <c r="O56" s="133"/>
      <c r="P56" s="133"/>
      <c r="Q56" s="124">
        <f t="shared" si="22"/>
        <v>0</v>
      </c>
      <c r="R56" s="124"/>
      <c r="S56" s="124">
        <f t="shared" si="23"/>
        <v>0</v>
      </c>
      <c r="T56" s="124">
        <f t="shared" si="24"/>
        <v>0</v>
      </c>
      <c r="U56" s="124">
        <f t="shared" si="25"/>
        <v>0</v>
      </c>
      <c r="V56" s="131"/>
      <c r="W56" s="124">
        <f t="shared" si="26"/>
        <v>0</v>
      </c>
      <c r="X56" s="124">
        <f t="shared" si="27"/>
        <v>0</v>
      </c>
      <c r="Y56" s="124">
        <f t="shared" si="28"/>
        <v>0</v>
      </c>
      <c r="Z56" s="124">
        <f t="shared" si="29"/>
        <v>0</v>
      </c>
      <c r="AA56" s="124">
        <f t="shared" si="30"/>
        <v>0</v>
      </c>
      <c r="AB56" s="124">
        <f t="shared" si="31"/>
        <v>0</v>
      </c>
      <c r="AD56" s="159">
        <f t="shared" si="32"/>
        <v>0</v>
      </c>
      <c r="AE56" s="159">
        <f t="shared" si="33"/>
        <v>0</v>
      </c>
      <c r="AF56" s="159">
        <f t="shared" si="34"/>
        <v>0</v>
      </c>
      <c r="AG56" s="159">
        <f t="shared" si="35"/>
        <v>0</v>
      </c>
      <c r="AH56" s="163"/>
      <c r="AI56" s="159">
        <f t="shared" si="36"/>
        <v>0</v>
      </c>
      <c r="AJ56" s="159">
        <f t="shared" si="37"/>
        <v>0</v>
      </c>
      <c r="AK56" s="159">
        <f t="shared" si="38"/>
        <v>0</v>
      </c>
      <c r="AL56" s="159">
        <f t="shared" si="39"/>
        <v>0</v>
      </c>
    </row>
    <row r="57" spans="1:38" s="123" customFormat="1">
      <c r="A57" s="147">
        <f t="shared" si="40"/>
        <v>52</v>
      </c>
      <c r="B57" s="135" t="s">
        <v>213</v>
      </c>
      <c r="C57" s="136" t="s">
        <v>214</v>
      </c>
      <c r="D57" s="168" t="s">
        <v>205</v>
      </c>
      <c r="E57" s="169">
        <v>50</v>
      </c>
      <c r="F57" s="130"/>
      <c r="G57" s="133"/>
      <c r="H57" s="133"/>
      <c r="I57" s="133"/>
      <c r="J57" s="133"/>
      <c r="K57" s="124">
        <f t="shared" si="19"/>
        <v>0</v>
      </c>
      <c r="L57" s="124"/>
      <c r="M57" s="124">
        <f t="shared" si="21"/>
        <v>0</v>
      </c>
      <c r="N57" s="133"/>
      <c r="O57" s="133"/>
      <c r="P57" s="133"/>
      <c r="Q57" s="124">
        <f t="shared" si="22"/>
        <v>0</v>
      </c>
      <c r="R57" s="124"/>
      <c r="S57" s="124">
        <f t="shared" si="23"/>
        <v>0</v>
      </c>
      <c r="T57" s="124">
        <f t="shared" si="24"/>
        <v>0</v>
      </c>
      <c r="U57" s="124">
        <f t="shared" si="25"/>
        <v>0</v>
      </c>
      <c r="V57" s="131"/>
      <c r="W57" s="124">
        <f t="shared" si="26"/>
        <v>0</v>
      </c>
      <c r="X57" s="124">
        <f t="shared" si="27"/>
        <v>0</v>
      </c>
      <c r="Y57" s="124">
        <f t="shared" si="28"/>
        <v>0</v>
      </c>
      <c r="Z57" s="124">
        <f t="shared" si="29"/>
        <v>0</v>
      </c>
      <c r="AA57" s="124">
        <f t="shared" si="30"/>
        <v>0</v>
      </c>
      <c r="AB57" s="124">
        <f t="shared" si="31"/>
        <v>0</v>
      </c>
      <c r="AD57" s="159">
        <f t="shared" si="32"/>
        <v>0</v>
      </c>
      <c r="AE57" s="159">
        <f t="shared" si="33"/>
        <v>0</v>
      </c>
      <c r="AF57" s="159">
        <f t="shared" si="34"/>
        <v>0</v>
      </c>
      <c r="AG57" s="159">
        <f t="shared" si="35"/>
        <v>0</v>
      </c>
      <c r="AH57" s="163"/>
      <c r="AI57" s="159">
        <f t="shared" si="36"/>
        <v>0</v>
      </c>
      <c r="AJ57" s="159">
        <f t="shared" si="37"/>
        <v>0</v>
      </c>
      <c r="AK57" s="159">
        <f t="shared" si="38"/>
        <v>0</v>
      </c>
      <c r="AL57" s="159">
        <f t="shared" si="39"/>
        <v>0</v>
      </c>
    </row>
    <row r="58" spans="1:38" s="123" customFormat="1">
      <c r="A58" s="147">
        <f t="shared" si="40"/>
        <v>53</v>
      </c>
      <c r="B58" s="135" t="s">
        <v>215</v>
      </c>
      <c r="C58" s="136" t="s">
        <v>216</v>
      </c>
      <c r="D58" s="168" t="s">
        <v>205</v>
      </c>
      <c r="E58" s="169">
        <v>3</v>
      </c>
      <c r="F58" s="130"/>
      <c r="G58" s="133"/>
      <c r="H58" s="133"/>
      <c r="I58" s="133"/>
      <c r="J58" s="133"/>
      <c r="K58" s="124">
        <f t="shared" si="19"/>
        <v>0</v>
      </c>
      <c r="L58" s="124"/>
      <c r="M58" s="124">
        <f t="shared" si="21"/>
        <v>0</v>
      </c>
      <c r="N58" s="133"/>
      <c r="O58" s="133"/>
      <c r="P58" s="133"/>
      <c r="Q58" s="124">
        <f t="shared" si="22"/>
        <v>0</v>
      </c>
      <c r="R58" s="124"/>
      <c r="S58" s="124">
        <f t="shared" si="23"/>
        <v>0</v>
      </c>
      <c r="T58" s="124">
        <f t="shared" si="24"/>
        <v>0</v>
      </c>
      <c r="U58" s="124">
        <f t="shared" si="25"/>
        <v>0</v>
      </c>
      <c r="V58" s="131"/>
      <c r="W58" s="124">
        <f t="shared" si="26"/>
        <v>0</v>
      </c>
      <c r="X58" s="124">
        <f t="shared" si="27"/>
        <v>0</v>
      </c>
      <c r="Y58" s="124">
        <f t="shared" si="28"/>
        <v>0</v>
      </c>
      <c r="Z58" s="124">
        <f t="shared" si="29"/>
        <v>0</v>
      </c>
      <c r="AA58" s="124">
        <f t="shared" si="30"/>
        <v>0</v>
      </c>
      <c r="AB58" s="124">
        <f t="shared" si="31"/>
        <v>0</v>
      </c>
      <c r="AD58" s="159">
        <f t="shared" si="32"/>
        <v>0</v>
      </c>
      <c r="AE58" s="159">
        <f t="shared" si="33"/>
        <v>0</v>
      </c>
      <c r="AF58" s="159">
        <f t="shared" si="34"/>
        <v>0</v>
      </c>
      <c r="AG58" s="159">
        <f t="shared" si="35"/>
        <v>0</v>
      </c>
      <c r="AH58" s="163"/>
      <c r="AI58" s="159">
        <f t="shared" si="36"/>
        <v>0</v>
      </c>
      <c r="AJ58" s="159">
        <f t="shared" si="37"/>
        <v>0</v>
      </c>
      <c r="AK58" s="159">
        <f t="shared" si="38"/>
        <v>0</v>
      </c>
      <c r="AL58" s="159">
        <f t="shared" si="39"/>
        <v>0</v>
      </c>
    </row>
    <row r="59" spans="1:38" s="123" customFormat="1">
      <c r="A59" s="147">
        <f t="shared" si="40"/>
        <v>54</v>
      </c>
      <c r="B59" s="135" t="s">
        <v>97</v>
      </c>
      <c r="C59" s="136" t="s">
        <v>217</v>
      </c>
      <c r="D59" s="168" t="s">
        <v>205</v>
      </c>
      <c r="E59" s="169">
        <v>3</v>
      </c>
      <c r="F59" s="130"/>
      <c r="G59" s="133"/>
      <c r="H59" s="133"/>
      <c r="I59" s="133"/>
      <c r="J59" s="133"/>
      <c r="K59" s="124">
        <f t="shared" si="19"/>
        <v>0</v>
      </c>
      <c r="L59" s="124"/>
      <c r="M59" s="124">
        <f t="shared" si="21"/>
        <v>0</v>
      </c>
      <c r="N59" s="133"/>
      <c r="O59" s="133"/>
      <c r="P59" s="133"/>
      <c r="Q59" s="124">
        <f t="shared" si="22"/>
        <v>0</v>
      </c>
      <c r="R59" s="124"/>
      <c r="S59" s="124">
        <f t="shared" si="23"/>
        <v>0</v>
      </c>
      <c r="T59" s="124">
        <f t="shared" si="24"/>
        <v>0</v>
      </c>
      <c r="U59" s="124">
        <f t="shared" si="25"/>
        <v>0</v>
      </c>
      <c r="V59" s="131"/>
      <c r="W59" s="124">
        <f t="shared" si="26"/>
        <v>0</v>
      </c>
      <c r="X59" s="124">
        <f t="shared" si="27"/>
        <v>0</v>
      </c>
      <c r="Y59" s="124">
        <f t="shared" si="28"/>
        <v>0</v>
      </c>
      <c r="Z59" s="124">
        <f t="shared" si="29"/>
        <v>0</v>
      </c>
      <c r="AA59" s="124">
        <f t="shared" si="30"/>
        <v>0</v>
      </c>
      <c r="AB59" s="124">
        <f t="shared" si="31"/>
        <v>0</v>
      </c>
      <c r="AD59" s="159">
        <f t="shared" si="32"/>
        <v>0</v>
      </c>
      <c r="AE59" s="159">
        <f t="shared" si="33"/>
        <v>0</v>
      </c>
      <c r="AF59" s="159">
        <f t="shared" si="34"/>
        <v>0</v>
      </c>
      <c r="AG59" s="159">
        <f t="shared" si="35"/>
        <v>0</v>
      </c>
      <c r="AH59" s="163"/>
      <c r="AI59" s="159">
        <f t="shared" si="36"/>
        <v>0</v>
      </c>
      <c r="AJ59" s="159">
        <f t="shared" si="37"/>
        <v>0</v>
      </c>
      <c r="AK59" s="159">
        <f t="shared" si="38"/>
        <v>0</v>
      </c>
      <c r="AL59" s="159">
        <f t="shared" si="39"/>
        <v>0</v>
      </c>
    </row>
    <row r="60" spans="1:38" s="123" customFormat="1">
      <c r="A60" s="147">
        <f t="shared" si="40"/>
        <v>55</v>
      </c>
      <c r="B60" s="135" t="s">
        <v>218</v>
      </c>
      <c r="C60" s="136" t="s">
        <v>219</v>
      </c>
      <c r="D60" s="168" t="s">
        <v>205</v>
      </c>
      <c r="E60" s="169">
        <v>32</v>
      </c>
      <c r="F60" s="130"/>
      <c r="G60" s="133"/>
      <c r="H60" s="133"/>
      <c r="I60" s="133"/>
      <c r="J60" s="133"/>
      <c r="K60" s="124">
        <f t="shared" si="19"/>
        <v>0</v>
      </c>
      <c r="L60" s="124"/>
      <c r="M60" s="124">
        <f t="shared" si="21"/>
        <v>0</v>
      </c>
      <c r="N60" s="133"/>
      <c r="O60" s="133"/>
      <c r="P60" s="133"/>
      <c r="Q60" s="124">
        <f t="shared" si="22"/>
        <v>0</v>
      </c>
      <c r="R60" s="124"/>
      <c r="S60" s="124">
        <f t="shared" si="23"/>
        <v>0</v>
      </c>
      <c r="T60" s="124">
        <f t="shared" si="24"/>
        <v>0</v>
      </c>
      <c r="U60" s="124">
        <f t="shared" si="25"/>
        <v>0</v>
      </c>
      <c r="V60" s="131"/>
      <c r="W60" s="124">
        <f t="shared" si="26"/>
        <v>0</v>
      </c>
      <c r="X60" s="124">
        <f t="shared" si="27"/>
        <v>0</v>
      </c>
      <c r="Y60" s="124">
        <f t="shared" si="28"/>
        <v>0</v>
      </c>
      <c r="Z60" s="124">
        <f t="shared" si="29"/>
        <v>0</v>
      </c>
      <c r="AA60" s="124">
        <f t="shared" si="30"/>
        <v>0</v>
      </c>
      <c r="AB60" s="124">
        <f t="shared" si="31"/>
        <v>0</v>
      </c>
      <c r="AD60" s="159">
        <f t="shared" si="32"/>
        <v>0</v>
      </c>
      <c r="AE60" s="159">
        <f t="shared" si="33"/>
        <v>0</v>
      </c>
      <c r="AF60" s="159">
        <f t="shared" si="34"/>
        <v>0</v>
      </c>
      <c r="AG60" s="159">
        <f t="shared" si="35"/>
        <v>0</v>
      </c>
      <c r="AH60" s="163"/>
      <c r="AI60" s="159">
        <f t="shared" si="36"/>
        <v>0</v>
      </c>
      <c r="AJ60" s="159">
        <f t="shared" si="37"/>
        <v>0</v>
      </c>
      <c r="AK60" s="159">
        <f t="shared" si="38"/>
        <v>0</v>
      </c>
      <c r="AL60" s="159">
        <f t="shared" si="39"/>
        <v>0</v>
      </c>
    </row>
    <row r="61" spans="1:38" s="123" customFormat="1" ht="24">
      <c r="A61" s="147">
        <f t="shared" si="40"/>
        <v>56</v>
      </c>
      <c r="B61" s="137" t="s">
        <v>220</v>
      </c>
      <c r="C61" s="136" t="s">
        <v>221</v>
      </c>
      <c r="D61" s="168" t="s">
        <v>93</v>
      </c>
      <c r="E61" s="169">
        <v>1</v>
      </c>
      <c r="F61" s="130"/>
      <c r="G61" s="133"/>
      <c r="H61" s="133"/>
      <c r="I61" s="133"/>
      <c r="J61" s="133"/>
      <c r="K61" s="124">
        <f t="shared" si="19"/>
        <v>0</v>
      </c>
      <c r="L61" s="124"/>
      <c r="M61" s="124">
        <f t="shared" si="21"/>
        <v>0</v>
      </c>
      <c r="N61" s="133"/>
      <c r="O61" s="133"/>
      <c r="P61" s="133"/>
      <c r="Q61" s="124">
        <f t="shared" si="22"/>
        <v>0</v>
      </c>
      <c r="R61" s="124"/>
      <c r="S61" s="124">
        <f t="shared" si="23"/>
        <v>0</v>
      </c>
      <c r="T61" s="124">
        <f t="shared" si="24"/>
        <v>0</v>
      </c>
      <c r="U61" s="124">
        <f t="shared" si="25"/>
        <v>0</v>
      </c>
      <c r="V61" s="131"/>
      <c r="W61" s="124">
        <f t="shared" si="26"/>
        <v>0</v>
      </c>
      <c r="X61" s="124">
        <f t="shared" si="27"/>
        <v>0</v>
      </c>
      <c r="Y61" s="124">
        <f t="shared" si="28"/>
        <v>0</v>
      </c>
      <c r="Z61" s="124">
        <f t="shared" si="29"/>
        <v>0</v>
      </c>
      <c r="AA61" s="124">
        <f t="shared" si="30"/>
        <v>0</v>
      </c>
      <c r="AB61" s="124">
        <f t="shared" si="31"/>
        <v>0</v>
      </c>
      <c r="AD61" s="159">
        <f t="shared" si="32"/>
        <v>0</v>
      </c>
      <c r="AE61" s="159">
        <f t="shared" si="33"/>
        <v>0</v>
      </c>
      <c r="AF61" s="159">
        <f t="shared" si="34"/>
        <v>0</v>
      </c>
      <c r="AG61" s="159">
        <f t="shared" si="35"/>
        <v>0</v>
      </c>
      <c r="AH61" s="163"/>
      <c r="AI61" s="159">
        <f t="shared" si="36"/>
        <v>0</v>
      </c>
      <c r="AJ61" s="159">
        <f t="shared" si="37"/>
        <v>0</v>
      </c>
      <c r="AK61" s="159">
        <f t="shared" si="38"/>
        <v>0</v>
      </c>
      <c r="AL61" s="159">
        <f t="shared" si="39"/>
        <v>0</v>
      </c>
    </row>
    <row r="62" spans="1:38" s="123" customFormat="1" ht="18" customHeight="1">
      <c r="A62" s="147">
        <f t="shared" si="40"/>
        <v>57</v>
      </c>
      <c r="B62" s="137" t="s">
        <v>222</v>
      </c>
      <c r="C62" s="136" t="s">
        <v>223</v>
      </c>
      <c r="D62" s="168" t="s">
        <v>93</v>
      </c>
      <c r="E62" s="169">
        <v>1</v>
      </c>
      <c r="F62" s="130"/>
      <c r="G62" s="133"/>
      <c r="H62" s="133"/>
      <c r="I62" s="133"/>
      <c r="J62" s="133"/>
      <c r="K62" s="124">
        <f t="shared" si="19"/>
        <v>0</v>
      </c>
      <c r="L62" s="124"/>
      <c r="M62" s="124">
        <f t="shared" si="21"/>
        <v>0</v>
      </c>
      <c r="N62" s="133"/>
      <c r="O62" s="133"/>
      <c r="P62" s="133"/>
      <c r="Q62" s="124">
        <f t="shared" si="22"/>
        <v>0</v>
      </c>
      <c r="R62" s="124"/>
      <c r="S62" s="124">
        <f t="shared" si="23"/>
        <v>0</v>
      </c>
      <c r="T62" s="124">
        <f t="shared" si="24"/>
        <v>0</v>
      </c>
      <c r="U62" s="124">
        <f t="shared" si="25"/>
        <v>0</v>
      </c>
      <c r="V62" s="131"/>
      <c r="W62" s="124">
        <f t="shared" si="26"/>
        <v>0</v>
      </c>
      <c r="X62" s="124">
        <f t="shared" si="27"/>
        <v>0</v>
      </c>
      <c r="Y62" s="124">
        <f t="shared" si="28"/>
        <v>0</v>
      </c>
      <c r="Z62" s="124">
        <f t="shared" si="29"/>
        <v>0</v>
      </c>
      <c r="AA62" s="124">
        <f t="shared" si="30"/>
        <v>0</v>
      </c>
      <c r="AB62" s="124">
        <f t="shared" si="31"/>
        <v>0</v>
      </c>
      <c r="AD62" s="159">
        <f t="shared" si="32"/>
        <v>0</v>
      </c>
      <c r="AE62" s="159">
        <f t="shared" si="33"/>
        <v>0</v>
      </c>
      <c r="AF62" s="159">
        <f t="shared" si="34"/>
        <v>0</v>
      </c>
      <c r="AG62" s="159">
        <f t="shared" si="35"/>
        <v>0</v>
      </c>
      <c r="AH62" s="163"/>
      <c r="AI62" s="159">
        <f t="shared" si="36"/>
        <v>0</v>
      </c>
      <c r="AJ62" s="159">
        <f t="shared" si="37"/>
        <v>0</v>
      </c>
      <c r="AK62" s="159">
        <f t="shared" si="38"/>
        <v>0</v>
      </c>
      <c r="AL62" s="159">
        <f t="shared" si="39"/>
        <v>0</v>
      </c>
    </row>
    <row r="63" spans="1:38" s="123" customFormat="1">
      <c r="A63" s="147">
        <f t="shared" si="40"/>
        <v>58</v>
      </c>
      <c r="B63" s="137" t="s">
        <v>224</v>
      </c>
      <c r="C63" s="136" t="s">
        <v>225</v>
      </c>
      <c r="D63" s="168" t="s">
        <v>93</v>
      </c>
      <c r="E63" s="169">
        <v>1</v>
      </c>
      <c r="F63" s="130"/>
      <c r="G63" s="133"/>
      <c r="H63" s="133"/>
      <c r="I63" s="133"/>
      <c r="J63" s="133"/>
      <c r="K63" s="124">
        <f t="shared" si="19"/>
        <v>0</v>
      </c>
      <c r="L63" s="124"/>
      <c r="M63" s="124">
        <f t="shared" si="21"/>
        <v>0</v>
      </c>
      <c r="N63" s="133"/>
      <c r="O63" s="133"/>
      <c r="P63" s="133"/>
      <c r="Q63" s="124">
        <f t="shared" si="22"/>
        <v>0</v>
      </c>
      <c r="R63" s="124"/>
      <c r="S63" s="124">
        <f t="shared" si="23"/>
        <v>0</v>
      </c>
      <c r="T63" s="124">
        <f t="shared" si="24"/>
        <v>0</v>
      </c>
      <c r="U63" s="124">
        <f t="shared" si="25"/>
        <v>0</v>
      </c>
      <c r="V63" s="131"/>
      <c r="W63" s="124">
        <f t="shared" si="26"/>
        <v>0</v>
      </c>
      <c r="X63" s="124">
        <f t="shared" si="27"/>
        <v>0</v>
      </c>
      <c r="Y63" s="124">
        <f t="shared" si="28"/>
        <v>0</v>
      </c>
      <c r="Z63" s="124">
        <f t="shared" si="29"/>
        <v>0</v>
      </c>
      <c r="AA63" s="124">
        <f t="shared" si="30"/>
        <v>0</v>
      </c>
      <c r="AB63" s="124">
        <f t="shared" si="31"/>
        <v>0</v>
      </c>
      <c r="AD63" s="159">
        <f t="shared" si="32"/>
        <v>0</v>
      </c>
      <c r="AE63" s="159">
        <f t="shared" si="33"/>
        <v>0</v>
      </c>
      <c r="AF63" s="159">
        <f t="shared" si="34"/>
        <v>0</v>
      </c>
      <c r="AG63" s="159">
        <f t="shared" si="35"/>
        <v>0</v>
      </c>
      <c r="AH63" s="163"/>
      <c r="AI63" s="159">
        <f t="shared" si="36"/>
        <v>0</v>
      </c>
      <c r="AJ63" s="159">
        <f t="shared" si="37"/>
        <v>0</v>
      </c>
      <c r="AK63" s="159">
        <f t="shared" si="38"/>
        <v>0</v>
      </c>
      <c r="AL63" s="159">
        <f t="shared" si="39"/>
        <v>0</v>
      </c>
    </row>
    <row r="64" spans="1:38" s="123" customFormat="1">
      <c r="A64" s="147">
        <f t="shared" si="40"/>
        <v>59</v>
      </c>
      <c r="B64" s="137" t="s">
        <v>226</v>
      </c>
      <c r="C64" s="136" t="s">
        <v>227</v>
      </c>
      <c r="D64" s="168" t="s">
        <v>3</v>
      </c>
      <c r="E64" s="169">
        <v>250</v>
      </c>
      <c r="F64" s="130"/>
      <c r="G64" s="133"/>
      <c r="H64" s="133"/>
      <c r="I64" s="133"/>
      <c r="J64" s="133"/>
      <c r="K64" s="124">
        <f t="shared" si="19"/>
        <v>0</v>
      </c>
      <c r="L64" s="124"/>
      <c r="M64" s="124">
        <f t="shared" si="21"/>
        <v>0</v>
      </c>
      <c r="N64" s="133"/>
      <c r="O64" s="133"/>
      <c r="P64" s="133"/>
      <c r="Q64" s="124">
        <f t="shared" si="22"/>
        <v>0</v>
      </c>
      <c r="R64" s="124"/>
      <c r="S64" s="124">
        <f t="shared" si="23"/>
        <v>0</v>
      </c>
      <c r="T64" s="124">
        <f t="shared" si="24"/>
        <v>0</v>
      </c>
      <c r="U64" s="124">
        <f t="shared" si="25"/>
        <v>0</v>
      </c>
      <c r="V64" s="131"/>
      <c r="W64" s="124">
        <f t="shared" si="26"/>
        <v>0</v>
      </c>
      <c r="X64" s="124">
        <f t="shared" si="27"/>
        <v>0</v>
      </c>
      <c r="Y64" s="124">
        <f t="shared" si="28"/>
        <v>0</v>
      </c>
      <c r="Z64" s="124">
        <f t="shared" si="29"/>
        <v>0</v>
      </c>
      <c r="AA64" s="124">
        <f t="shared" si="30"/>
        <v>0</v>
      </c>
      <c r="AB64" s="124">
        <f t="shared" si="31"/>
        <v>0</v>
      </c>
      <c r="AD64" s="159">
        <f t="shared" si="32"/>
        <v>0</v>
      </c>
      <c r="AE64" s="159">
        <f t="shared" si="33"/>
        <v>0</v>
      </c>
      <c r="AF64" s="159">
        <f t="shared" si="34"/>
        <v>0</v>
      </c>
      <c r="AG64" s="159">
        <f t="shared" si="35"/>
        <v>0</v>
      </c>
      <c r="AH64" s="163"/>
      <c r="AI64" s="159">
        <f t="shared" si="36"/>
        <v>0</v>
      </c>
      <c r="AJ64" s="159">
        <f t="shared" si="37"/>
        <v>0</v>
      </c>
      <c r="AK64" s="159">
        <f t="shared" si="38"/>
        <v>0</v>
      </c>
      <c r="AL64" s="159">
        <f t="shared" si="39"/>
        <v>0</v>
      </c>
    </row>
    <row r="65" spans="1:38" s="123" customFormat="1" ht="15">
      <c r="A65" s="149"/>
      <c r="B65" s="150"/>
      <c r="C65" s="140" t="s">
        <v>99</v>
      </c>
      <c r="D65" s="151"/>
      <c r="E65" s="170"/>
      <c r="F65" s="173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4"/>
      <c r="W65" s="155"/>
      <c r="X65" s="155"/>
      <c r="Y65" s="155"/>
      <c r="Z65" s="155"/>
      <c r="AA65" s="155"/>
      <c r="AB65" s="155"/>
      <c r="AD65" s="158"/>
      <c r="AE65" s="158"/>
      <c r="AF65" s="158"/>
      <c r="AG65" s="158"/>
      <c r="AH65" s="163"/>
      <c r="AI65" s="158">
        <f t="shared" ref="AI53:AI65" si="41">+G65*E66*$G$3</f>
        <v>0</v>
      </c>
      <c r="AJ65" s="158">
        <f t="shared" ref="AJ53:AJ65" si="42">+H65*E66*$H$3</f>
        <v>0</v>
      </c>
      <c r="AK65" s="158">
        <f t="shared" ref="AK53:AK65" si="43">+I65*E66*$I$3</f>
        <v>0</v>
      </c>
      <c r="AL65" s="158">
        <f t="shared" ref="AL53:AL65" si="44">+J65*E66*$J$3</f>
        <v>0</v>
      </c>
    </row>
    <row r="66" spans="1:38" s="123" customFormat="1">
      <c r="A66" s="147">
        <f>+A64+1</f>
        <v>60</v>
      </c>
      <c r="B66" s="171" t="s">
        <v>228</v>
      </c>
      <c r="C66" s="153" t="s">
        <v>229</v>
      </c>
      <c r="D66" s="171" t="s">
        <v>98</v>
      </c>
      <c r="E66" s="172">
        <v>200</v>
      </c>
      <c r="F66" s="130"/>
      <c r="G66" s="133"/>
      <c r="H66" s="133"/>
      <c r="I66" s="133"/>
      <c r="J66" s="133"/>
      <c r="K66" s="124"/>
      <c r="L66" s="124"/>
      <c r="M66" s="124">
        <f t="shared" ref="M66" si="45">G66*$G$3+H66*$H$3+I66*$I$3+J66*$J$3</f>
        <v>0</v>
      </c>
      <c r="N66" s="133"/>
      <c r="O66" s="133"/>
      <c r="P66" s="133"/>
      <c r="Q66" s="124">
        <f t="shared" ref="Q66" si="46">SUM(M66:P66)</f>
        <v>0</v>
      </c>
      <c r="R66" s="124"/>
      <c r="S66" s="124">
        <f t="shared" ref="S66" si="47">Q66*$S$3</f>
        <v>0</v>
      </c>
      <c r="T66" s="124">
        <f t="shared" ref="T66" si="48">(Q66+S66)*$T$3</f>
        <v>0</v>
      </c>
      <c r="U66" s="124">
        <f t="shared" ref="U66" si="49">Q66+S66+T66</f>
        <v>0</v>
      </c>
      <c r="V66" s="131"/>
      <c r="W66" s="124">
        <f>K66*E66</f>
        <v>0</v>
      </c>
      <c r="X66" s="124">
        <f>M66*E66</f>
        <v>0</v>
      </c>
      <c r="Y66" s="124">
        <f>(N66+O66+P66)*E66</f>
        <v>0</v>
      </c>
      <c r="Z66" s="124">
        <f>S66*E66</f>
        <v>0</v>
      </c>
      <c r="AA66" s="124">
        <f>T66*E66</f>
        <v>0</v>
      </c>
      <c r="AB66" s="124">
        <f t="shared" ref="AB66" si="50">SUM(X66:AA66)</f>
        <v>0</v>
      </c>
      <c r="AD66" s="159">
        <f>+G66*$E66</f>
        <v>0</v>
      </c>
      <c r="AE66" s="159">
        <f>+H66*$E66</f>
        <v>0</v>
      </c>
      <c r="AF66" s="159">
        <f>+I66*$E66</f>
        <v>0</v>
      </c>
      <c r="AG66" s="159">
        <f>+J66*$E66</f>
        <v>0</v>
      </c>
      <c r="AH66" s="163"/>
      <c r="AI66" s="159">
        <f>+G66*E66*$G$3</f>
        <v>0</v>
      </c>
      <c r="AJ66" s="159">
        <f>+H66*E66*$H$3</f>
        <v>0</v>
      </c>
      <c r="AK66" s="159">
        <f>+I66*E66*$I$3</f>
        <v>0</v>
      </c>
      <c r="AL66" s="159">
        <f>+J66*E66*$J$3</f>
        <v>0</v>
      </c>
    </row>
    <row r="67" spans="1:38" s="123" customFormat="1">
      <c r="A67" s="147">
        <f t="shared" ref="A67:A70" si="51">+A66+1</f>
        <v>61</v>
      </c>
      <c r="B67" s="171" t="s">
        <v>230</v>
      </c>
      <c r="C67" s="153" t="s">
        <v>231</v>
      </c>
      <c r="D67" s="171" t="s">
        <v>3</v>
      </c>
      <c r="E67" s="172">
        <v>500</v>
      </c>
      <c r="F67" s="130"/>
      <c r="G67" s="133"/>
      <c r="H67" s="133"/>
      <c r="I67" s="133"/>
      <c r="J67" s="133"/>
      <c r="K67" s="124">
        <f t="shared" si="19"/>
        <v>0</v>
      </c>
      <c r="L67" s="124"/>
      <c r="M67" s="124">
        <f t="shared" ref="M6:M70" si="52">G67*$G$3+H67*$H$3+I67*$I$3+J67*$J$3</f>
        <v>0</v>
      </c>
      <c r="N67" s="133"/>
      <c r="O67" s="133"/>
      <c r="P67" s="133"/>
      <c r="Q67" s="124">
        <f t="shared" ref="Q6:Q70" si="53">SUM(M67:P67)</f>
        <v>0</v>
      </c>
      <c r="R67" s="124"/>
      <c r="S67" s="124">
        <f t="shared" ref="S6:S70" si="54">Q67*$S$3</f>
        <v>0</v>
      </c>
      <c r="T67" s="124">
        <f t="shared" ref="T6:T70" si="55">(Q67+S67)*$T$3</f>
        <v>0</v>
      </c>
      <c r="U67" s="124">
        <f t="shared" ref="U6:U70" si="56">Q67+S67+T67</f>
        <v>0</v>
      </c>
      <c r="V67" s="131"/>
      <c r="W67" s="124">
        <f>K67*E67</f>
        <v>0</v>
      </c>
      <c r="X67" s="124">
        <f>M67*E67</f>
        <v>0</v>
      </c>
      <c r="Y67" s="124">
        <f>(N67+O67+P67)*E67</f>
        <v>0</v>
      </c>
      <c r="Z67" s="124">
        <f>S67*E67</f>
        <v>0</v>
      </c>
      <c r="AA67" s="124">
        <f>T67*E67</f>
        <v>0</v>
      </c>
      <c r="AB67" s="124">
        <f t="shared" ref="AB6:AB70" si="57">SUM(X67:AA67)</f>
        <v>0</v>
      </c>
      <c r="AD67" s="159">
        <f>+G67*$E67</f>
        <v>0</v>
      </c>
      <c r="AE67" s="159">
        <f>+H67*$E67</f>
        <v>0</v>
      </c>
      <c r="AF67" s="159">
        <f>+I67*$E67</f>
        <v>0</v>
      </c>
      <c r="AG67" s="159">
        <f>+J67*$E67</f>
        <v>0</v>
      </c>
      <c r="AH67" s="163"/>
      <c r="AI67" s="159">
        <f>+G67*E67*$G$3</f>
        <v>0</v>
      </c>
      <c r="AJ67" s="159">
        <f>+H67*E67*$H$3</f>
        <v>0</v>
      </c>
      <c r="AK67" s="159">
        <f>+I67*E67*$I$3</f>
        <v>0</v>
      </c>
      <c r="AL67" s="159">
        <f>+J67*E67*$J$3</f>
        <v>0</v>
      </c>
    </row>
    <row r="68" spans="1:38" s="123" customFormat="1">
      <c r="A68" s="147">
        <f t="shared" si="51"/>
        <v>62</v>
      </c>
      <c r="B68" s="171" t="s">
        <v>232</v>
      </c>
      <c r="C68" s="152" t="s">
        <v>229</v>
      </c>
      <c r="D68" s="171" t="s">
        <v>98</v>
      </c>
      <c r="E68" s="172">
        <v>200</v>
      </c>
      <c r="F68" s="130"/>
      <c r="G68" s="133"/>
      <c r="H68" s="133"/>
      <c r="I68" s="133"/>
      <c r="J68" s="133"/>
      <c r="K68" s="124">
        <f t="shared" si="19"/>
        <v>0</v>
      </c>
      <c r="L68" s="124"/>
      <c r="M68" s="124">
        <f t="shared" si="52"/>
        <v>0</v>
      </c>
      <c r="N68" s="133"/>
      <c r="O68" s="133"/>
      <c r="P68" s="133"/>
      <c r="Q68" s="124">
        <f t="shared" si="53"/>
        <v>0</v>
      </c>
      <c r="R68" s="124"/>
      <c r="S68" s="124">
        <f t="shared" si="54"/>
        <v>0</v>
      </c>
      <c r="T68" s="124">
        <f t="shared" si="55"/>
        <v>0</v>
      </c>
      <c r="U68" s="124">
        <f t="shared" si="56"/>
        <v>0</v>
      </c>
      <c r="V68" s="131"/>
      <c r="W68" s="124">
        <f>K68*E68</f>
        <v>0</v>
      </c>
      <c r="X68" s="124">
        <f>M68*E68</f>
        <v>0</v>
      </c>
      <c r="Y68" s="124">
        <f>(N68+O68+P68)*E68</f>
        <v>0</v>
      </c>
      <c r="Z68" s="124">
        <f>S68*E68</f>
        <v>0</v>
      </c>
      <c r="AA68" s="124">
        <f>T68*E68</f>
        <v>0</v>
      </c>
      <c r="AB68" s="124">
        <f t="shared" si="57"/>
        <v>0</v>
      </c>
      <c r="AD68" s="159">
        <f>+G68*$E68</f>
        <v>0</v>
      </c>
      <c r="AE68" s="159">
        <f>+H68*$E68</f>
        <v>0</v>
      </c>
      <c r="AF68" s="159">
        <f>+I68*$E68</f>
        <v>0</v>
      </c>
      <c r="AG68" s="159">
        <f>+J68*$E68</f>
        <v>0</v>
      </c>
      <c r="AH68" s="163"/>
      <c r="AI68" s="159">
        <f>+G68*E68*$G$3</f>
        <v>0</v>
      </c>
      <c r="AJ68" s="159">
        <f>+H68*E68*$H$3</f>
        <v>0</v>
      </c>
      <c r="AK68" s="159">
        <f>+I68*E68*$I$3</f>
        <v>0</v>
      </c>
      <c r="AL68" s="159">
        <f>+J68*E68*$J$3</f>
        <v>0</v>
      </c>
    </row>
    <row r="69" spans="1:38" s="123" customFormat="1">
      <c r="A69" s="147">
        <f t="shared" si="51"/>
        <v>63</v>
      </c>
      <c r="B69" s="171" t="s">
        <v>233</v>
      </c>
      <c r="C69" s="153" t="s">
        <v>234</v>
      </c>
      <c r="D69" s="171" t="s">
        <v>98</v>
      </c>
      <c r="E69" s="172">
        <v>9</v>
      </c>
      <c r="F69" s="130"/>
      <c r="G69" s="133"/>
      <c r="H69" s="133"/>
      <c r="I69" s="133"/>
      <c r="J69" s="133"/>
      <c r="K69" s="124">
        <f t="shared" si="19"/>
        <v>0</v>
      </c>
      <c r="L69" s="124"/>
      <c r="M69" s="124">
        <f t="shared" si="52"/>
        <v>0</v>
      </c>
      <c r="N69" s="133"/>
      <c r="O69" s="133"/>
      <c r="P69" s="133"/>
      <c r="Q69" s="124">
        <f t="shared" si="53"/>
        <v>0</v>
      </c>
      <c r="R69" s="124"/>
      <c r="S69" s="124">
        <f t="shared" si="54"/>
        <v>0</v>
      </c>
      <c r="T69" s="124">
        <f t="shared" si="55"/>
        <v>0</v>
      </c>
      <c r="U69" s="124">
        <f t="shared" si="56"/>
        <v>0</v>
      </c>
      <c r="V69" s="131"/>
      <c r="W69" s="124">
        <f>K69*E69</f>
        <v>0</v>
      </c>
      <c r="X69" s="124">
        <f>M69*E69</f>
        <v>0</v>
      </c>
      <c r="Y69" s="124">
        <f>(N69+O69+P69)*E69</f>
        <v>0</v>
      </c>
      <c r="Z69" s="124">
        <f>S69*E69</f>
        <v>0</v>
      </c>
      <c r="AA69" s="124">
        <f>T69*E69</f>
        <v>0</v>
      </c>
      <c r="AB69" s="124">
        <f t="shared" si="57"/>
        <v>0</v>
      </c>
      <c r="AD69" s="159">
        <f>+G69*$E69</f>
        <v>0</v>
      </c>
      <c r="AE69" s="159">
        <f>+H69*$E69</f>
        <v>0</v>
      </c>
      <c r="AF69" s="159">
        <f>+I69*$E69</f>
        <v>0</v>
      </c>
      <c r="AG69" s="159">
        <f>+J69*$E69</f>
        <v>0</v>
      </c>
      <c r="AH69" s="163"/>
      <c r="AI69" s="159">
        <f>+G69*E69*$G$3</f>
        <v>0</v>
      </c>
      <c r="AJ69" s="159">
        <f>+H69*E69*$H$3</f>
        <v>0</v>
      </c>
      <c r="AK69" s="159">
        <f>+I69*E69*$I$3</f>
        <v>0</v>
      </c>
      <c r="AL69" s="159">
        <f>+J69*E69*$J$3</f>
        <v>0</v>
      </c>
    </row>
    <row r="70" spans="1:38" ht="24">
      <c r="A70" s="147">
        <f t="shared" si="51"/>
        <v>64</v>
      </c>
      <c r="B70" s="171" t="s">
        <v>235</v>
      </c>
      <c r="C70" s="152" t="s">
        <v>236</v>
      </c>
      <c r="D70" s="171" t="s">
        <v>3</v>
      </c>
      <c r="E70" s="172">
        <v>50</v>
      </c>
      <c r="F70" s="130"/>
      <c r="G70" s="133"/>
      <c r="H70" s="133"/>
      <c r="I70" s="133"/>
      <c r="J70" s="133"/>
      <c r="K70" s="124">
        <f t="shared" si="19"/>
        <v>0</v>
      </c>
      <c r="L70" s="124"/>
      <c r="M70" s="124">
        <f t="shared" si="52"/>
        <v>0</v>
      </c>
      <c r="N70" s="133"/>
      <c r="O70" s="133"/>
      <c r="P70" s="133"/>
      <c r="Q70" s="124">
        <f t="shared" si="53"/>
        <v>0</v>
      </c>
      <c r="R70" s="124"/>
      <c r="S70" s="124">
        <f t="shared" si="54"/>
        <v>0</v>
      </c>
      <c r="T70" s="124">
        <f t="shared" si="55"/>
        <v>0</v>
      </c>
      <c r="U70" s="124">
        <f t="shared" si="56"/>
        <v>0</v>
      </c>
      <c r="V70" s="131"/>
      <c r="W70" s="124">
        <f>K70*E70</f>
        <v>0</v>
      </c>
      <c r="X70" s="124">
        <f>M70*E70</f>
        <v>0</v>
      </c>
      <c r="Y70" s="124">
        <f>(N70+O70+P70)*E70</f>
        <v>0</v>
      </c>
      <c r="Z70" s="124">
        <f>S70*E70</f>
        <v>0</v>
      </c>
      <c r="AA70" s="124">
        <f>T70*E70</f>
        <v>0</v>
      </c>
      <c r="AB70" s="124">
        <f t="shared" si="57"/>
        <v>0</v>
      </c>
      <c r="AC70" s="123"/>
      <c r="AD70" s="159">
        <f>+G70*$E70</f>
        <v>0</v>
      </c>
      <c r="AE70" s="159">
        <f>+H70*$E70</f>
        <v>0</v>
      </c>
      <c r="AF70" s="159">
        <f>+I70*$E70</f>
        <v>0</v>
      </c>
      <c r="AG70" s="159">
        <f>+J70*$E70</f>
        <v>0</v>
      </c>
      <c r="AH70" s="163"/>
      <c r="AI70" s="159">
        <f>+G70*E70*$G$3</f>
        <v>0</v>
      </c>
      <c r="AJ70" s="159">
        <f>+H70*E70*$H$3</f>
        <v>0</v>
      </c>
      <c r="AK70" s="159">
        <f>+I70*E70*$I$3</f>
        <v>0</v>
      </c>
      <c r="AL70" s="159">
        <f>+J70*E70*$J$3</f>
        <v>0</v>
      </c>
    </row>
    <row r="71" spans="1:38" ht="21" customHeight="1"/>
    <row r="72" spans="1:38">
      <c r="W72" s="134">
        <f>SUM(W5:W70)</f>
        <v>0</v>
      </c>
      <c r="X72" s="7">
        <f>SUM(X5:X70)</f>
        <v>0</v>
      </c>
      <c r="Y72" s="7">
        <f>SUM(Y5:Y70)</f>
        <v>0</v>
      </c>
      <c r="Z72" s="7">
        <f>SUM(Z5:Z70)</f>
        <v>0</v>
      </c>
      <c r="AA72" s="7">
        <f>SUM(AA5:AA70)</f>
        <v>0</v>
      </c>
      <c r="AB72" s="7">
        <f>SUM(AB5:AB70)</f>
        <v>0</v>
      </c>
      <c r="AD72" s="7">
        <f>SUM(AD5:AD70)</f>
        <v>0</v>
      </c>
      <c r="AE72" s="7">
        <f>SUM(AE5:AE70)</f>
        <v>0</v>
      </c>
      <c r="AF72" s="7">
        <f>SUM(AF5:AF70)</f>
        <v>0</v>
      </c>
      <c r="AG72" s="7">
        <f>SUM(AG5:AG70)</f>
        <v>0</v>
      </c>
      <c r="AH72" s="164"/>
      <c r="AI72" s="7">
        <f>SUM(AI5:AI70)</f>
        <v>0</v>
      </c>
      <c r="AJ72" s="7">
        <f>SUM(AJ5:AJ70)</f>
        <v>0</v>
      </c>
      <c r="AK72" s="7">
        <f>SUM(AK5:AK70)</f>
        <v>0</v>
      </c>
      <c r="AL72" s="7">
        <f>SUM(AL5:AL70)</f>
        <v>0</v>
      </c>
    </row>
  </sheetData>
  <autoFilter ref="A1:A405"/>
  <mergeCells count="2">
    <mergeCell ref="AI2:AL2"/>
    <mergeCell ref="AD2:AG2"/>
  </mergeCells>
  <printOptions horizontalCentered="1"/>
  <pageMargins left="0.39370078740157483" right="0.39370078740157483" top="0.59055118110236227" bottom="0.39370078740157483" header="0.31496062992125984" footer="0.51181102362204722"/>
  <pageSetup paperSize="8" scale="52" fitToHeight="0" orientation="landscape" r:id="rId1"/>
  <headerFooter>
    <oddHeader>&amp;RAzienda USL di Bologna Dipartimento Tecnico Patrimoniale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selection activeCell="E42" sqref="E42"/>
    </sheetView>
  </sheetViews>
  <sheetFormatPr defaultRowHeight="12.75"/>
  <cols>
    <col min="1" max="1" width="7.5703125" customWidth="1"/>
    <col min="2" max="2" width="43.7109375" customWidth="1"/>
    <col min="3" max="4" width="14.28515625" hidden="1" customWidth="1"/>
    <col min="5" max="5" width="11.7109375" bestFit="1" customWidth="1"/>
    <col min="6" max="8" width="10.85546875" customWidth="1"/>
    <col min="9" max="9" width="11.7109375" hidden="1" customWidth="1"/>
    <col min="10" max="11" width="10.85546875" hidden="1" customWidth="1"/>
    <col min="12" max="14" width="10.85546875" customWidth="1"/>
    <col min="15" max="15" width="10.7109375" hidden="1" customWidth="1"/>
    <col min="16" max="16" width="10.28515625" hidden="1" customWidth="1"/>
  </cols>
  <sheetData>
    <row r="1" spans="1:16" ht="13.5" thickBot="1">
      <c r="A1" s="94" t="s">
        <v>41</v>
      </c>
      <c r="B1" s="94" t="s">
        <v>42</v>
      </c>
      <c r="C1" s="94"/>
      <c r="D1" s="94"/>
      <c r="E1" s="94" t="s">
        <v>43</v>
      </c>
      <c r="F1" s="94" t="s">
        <v>44</v>
      </c>
      <c r="G1" s="94" t="s">
        <v>45</v>
      </c>
      <c r="H1" s="94" t="s">
        <v>46</v>
      </c>
      <c r="I1" s="95"/>
      <c r="J1" s="95"/>
      <c r="K1" s="95"/>
      <c r="L1" s="94" t="s">
        <v>47</v>
      </c>
      <c r="M1" s="94" t="s">
        <v>48</v>
      </c>
      <c r="N1" s="94" t="s">
        <v>49</v>
      </c>
    </row>
    <row r="2" spans="1:16">
      <c r="A2" s="15"/>
      <c r="B2" s="16"/>
      <c r="C2" s="12"/>
      <c r="D2" s="12"/>
      <c r="E2" s="177" t="s">
        <v>7</v>
      </c>
      <c r="F2" s="178"/>
      <c r="G2" s="178"/>
      <c r="H2" s="179"/>
      <c r="I2" s="177" t="s">
        <v>6</v>
      </c>
      <c r="J2" s="178"/>
      <c r="K2" s="178"/>
      <c r="L2" s="179"/>
      <c r="M2" s="20"/>
      <c r="N2" s="22"/>
      <c r="O2" s="21"/>
      <c r="P2" s="22"/>
    </row>
    <row r="3" spans="1:16" ht="51">
      <c r="A3" s="17"/>
      <c r="B3" s="18"/>
      <c r="C3" s="14" t="s">
        <v>30</v>
      </c>
      <c r="D3" s="5" t="s">
        <v>31</v>
      </c>
      <c r="E3" s="6" t="s">
        <v>55</v>
      </c>
      <c r="F3" s="1" t="s">
        <v>56</v>
      </c>
      <c r="G3" s="96" t="s">
        <v>51</v>
      </c>
      <c r="H3" s="3" t="s">
        <v>50</v>
      </c>
      <c r="I3" s="6" t="s">
        <v>24</v>
      </c>
      <c r="J3" s="1" t="s">
        <v>36</v>
      </c>
      <c r="K3" s="96" t="s">
        <v>38</v>
      </c>
      <c r="L3" s="3" t="s">
        <v>52</v>
      </c>
      <c r="M3" s="6" t="s">
        <v>53</v>
      </c>
      <c r="N3" s="3" t="s">
        <v>54</v>
      </c>
      <c r="O3" s="14" t="s">
        <v>39</v>
      </c>
      <c r="P3" s="3" t="s">
        <v>40</v>
      </c>
    </row>
    <row r="4" spans="1:16" s="30" customFormat="1" ht="15.75" customHeight="1">
      <c r="A4" s="23"/>
      <c r="B4" s="24" t="s">
        <v>37</v>
      </c>
      <c r="C4" s="25"/>
      <c r="D4" s="26"/>
      <c r="E4" s="27"/>
      <c r="F4" s="28"/>
      <c r="G4" s="97"/>
      <c r="H4" s="29"/>
      <c r="I4" s="27"/>
      <c r="J4" s="28"/>
      <c r="K4" s="97"/>
      <c r="L4" s="29"/>
      <c r="M4" s="27"/>
      <c r="N4" s="29"/>
      <c r="O4" s="25"/>
      <c r="P4" s="29"/>
    </row>
    <row r="5" spans="1:16" s="30" customFormat="1" ht="15.75" customHeight="1">
      <c r="A5" s="31" t="s">
        <v>25</v>
      </c>
      <c r="B5" s="32" t="s">
        <v>33</v>
      </c>
      <c r="C5" s="33">
        <f>E5+D5</f>
        <v>1487006.9307909871</v>
      </c>
      <c r="D5" s="34">
        <f>$D$9/$E$9*E5</f>
        <v>40637.536897306825</v>
      </c>
      <c r="E5" s="35">
        <v>1446369.3938936803</v>
      </c>
      <c r="F5" s="36">
        <v>0.3</v>
      </c>
      <c r="G5" s="37">
        <f>E5*F5</f>
        <v>433910.8181681041</v>
      </c>
      <c r="H5" s="38">
        <f>G5/24.695</f>
        <v>17570.796443332823</v>
      </c>
      <c r="I5" s="35">
        <v>1081696.3098991998</v>
      </c>
      <c r="J5" s="36">
        <f>K5/I5</f>
        <v>0.33561749476397695</v>
      </c>
      <c r="K5" s="37">
        <v>363036.20562380785</v>
      </c>
      <c r="L5" s="38">
        <v>14506.580235199992</v>
      </c>
      <c r="M5" s="35">
        <f>L5-H5</f>
        <v>-3064.2162081328315</v>
      </c>
      <c r="N5" s="39">
        <f>M5/H5</f>
        <v>-0.17439256199997341</v>
      </c>
      <c r="O5" s="33">
        <f>K5-G5</f>
        <v>-70874.612544296251</v>
      </c>
      <c r="P5" s="39">
        <f>O5/G5</f>
        <v>-0.16333912310256868</v>
      </c>
    </row>
    <row r="6" spans="1:16" s="30" customFormat="1" ht="15.75" customHeight="1">
      <c r="A6" s="31" t="s">
        <v>26</v>
      </c>
      <c r="B6" s="32" t="s">
        <v>34</v>
      </c>
      <c r="C6" s="33">
        <f>E6+D6</f>
        <v>756226.46789290372</v>
      </c>
      <c r="D6" s="34">
        <f>$D$9/$E$9*E6</f>
        <v>20666.467892904158</v>
      </c>
      <c r="E6" s="35">
        <v>735559.99999999953</v>
      </c>
      <c r="F6" s="36">
        <v>0.20799999999999999</v>
      </c>
      <c r="G6" s="37">
        <f>E6*F6</f>
        <v>152996.47999999989</v>
      </c>
      <c r="H6" s="38">
        <f t="shared" ref="H6:H8" si="0">G6/24.695</f>
        <v>6195.4436120672153</v>
      </c>
      <c r="I6" s="35">
        <v>449553.89999999991</v>
      </c>
      <c r="J6" s="36">
        <f t="shared" ref="J6:J9" si="1">K6/I6</f>
        <v>0.22608046954992517</v>
      </c>
      <c r="K6" s="37">
        <v>101635.35680000008</v>
      </c>
      <c r="L6" s="38">
        <v>4058.9200000000005</v>
      </c>
      <c r="M6" s="35">
        <f t="shared" ref="M6:M8" si="2">L6-H6</f>
        <v>-2136.5236120672148</v>
      </c>
      <c r="N6" s="39">
        <f t="shared" ref="N6:N9" si="3">M6/H6</f>
        <v>-0.34485401624926215</v>
      </c>
      <c r="O6" s="33">
        <f t="shared" ref="O6:O8" si="4">K6-G6</f>
        <v>-51361.123199999813</v>
      </c>
      <c r="P6" s="39">
        <f t="shared" ref="P6:P9" si="5">O6/G6</f>
        <v>-0.3357013390111972</v>
      </c>
    </row>
    <row r="7" spans="1:16" s="40" customFormat="1" ht="15.75" customHeight="1">
      <c r="A7" s="31" t="s">
        <v>27</v>
      </c>
      <c r="B7" s="32" t="s">
        <v>32</v>
      </c>
      <c r="C7" s="33">
        <f>E7+D7</f>
        <v>667266.78098679276</v>
      </c>
      <c r="D7" s="34">
        <f>$D$9/$E$9*E7</f>
        <v>18235.340986792864</v>
      </c>
      <c r="E7" s="35">
        <v>649031.43999999994</v>
      </c>
      <c r="F7" s="36">
        <v>0.24099999999999999</v>
      </c>
      <c r="G7" s="37">
        <f>E7*F7</f>
        <v>156416.57703999997</v>
      </c>
      <c r="H7" s="38">
        <f t="shared" si="0"/>
        <v>6333.9371143956259</v>
      </c>
      <c r="I7" s="35">
        <v>425835.42</v>
      </c>
      <c r="J7" s="36">
        <f t="shared" si="1"/>
        <v>0.1975648694549646</v>
      </c>
      <c r="K7" s="37">
        <v>84130.119161600014</v>
      </c>
      <c r="L7" s="38">
        <v>3359.8290399999996</v>
      </c>
      <c r="M7" s="35">
        <f t="shared" si="2"/>
        <v>-2974.1080743956263</v>
      </c>
      <c r="N7" s="39">
        <f t="shared" si="3"/>
        <v>-0.46955124761755879</v>
      </c>
      <c r="O7" s="33">
        <f t="shared" si="4"/>
        <v>-72286.45787839996</v>
      </c>
      <c r="P7" s="39">
        <f t="shared" si="5"/>
        <v>-0.46214064548870898</v>
      </c>
    </row>
    <row r="8" spans="1:16" s="40" customFormat="1" ht="15.75" customHeight="1">
      <c r="A8" s="31" t="s">
        <v>28</v>
      </c>
      <c r="B8" s="32" t="s">
        <v>35</v>
      </c>
      <c r="C8" s="33">
        <f>E8+D8</f>
        <v>281801.75422299618</v>
      </c>
      <c r="D8" s="34">
        <f>$D$9/$E$9*E8</f>
        <v>7701.1942229961569</v>
      </c>
      <c r="E8" s="35">
        <v>274100.56</v>
      </c>
      <c r="F8" s="36">
        <v>0.25700000000000001</v>
      </c>
      <c r="G8" s="37">
        <f>E8*F8</f>
        <v>70443.843919999999</v>
      </c>
      <c r="H8" s="38">
        <f t="shared" si="0"/>
        <v>2852.5549269082808</v>
      </c>
      <c r="I8" s="35">
        <v>171685.25999999998</v>
      </c>
      <c r="J8" s="36">
        <f t="shared" si="1"/>
        <v>0.3227097399042877</v>
      </c>
      <c r="K8" s="37">
        <v>55404.505600000004</v>
      </c>
      <c r="L8" s="38">
        <v>2212.64</v>
      </c>
      <c r="M8" s="35">
        <f t="shared" si="2"/>
        <v>-639.9149269082809</v>
      </c>
      <c r="N8" s="39">
        <f t="shared" si="3"/>
        <v>-0.22433044877486291</v>
      </c>
      <c r="O8" s="33">
        <f t="shared" si="4"/>
        <v>-15039.338319999995</v>
      </c>
      <c r="P8" s="39">
        <f t="shared" si="5"/>
        <v>-0.21349400434592292</v>
      </c>
    </row>
    <row r="9" spans="1:16" s="30" customFormat="1" ht="15.75" customHeight="1">
      <c r="A9" s="31"/>
      <c r="B9" s="41" t="s">
        <v>23</v>
      </c>
      <c r="C9" s="42">
        <f>SUM(C5:C8)</f>
        <v>3192301.9338936796</v>
      </c>
      <c r="D9" s="43">
        <v>87240.54</v>
      </c>
      <c r="E9" s="44">
        <f>SUM(E5:E8)</f>
        <v>3105061.3938936796</v>
      </c>
      <c r="F9" s="45">
        <f>G9/E9</f>
        <v>0.26207781937208557</v>
      </c>
      <c r="G9" s="46">
        <f>SUM(G5:G8)</f>
        <v>813767.71912810404</v>
      </c>
      <c r="H9" s="47">
        <f>SUM(H5:H8)</f>
        <v>32952.732096703949</v>
      </c>
      <c r="I9" s="44">
        <f>SUM(I5:I8)</f>
        <v>2128770.8898991994</v>
      </c>
      <c r="J9" s="45">
        <f t="shared" si="1"/>
        <v>0.28382865908788241</v>
      </c>
      <c r="K9" s="46">
        <f>SUM(K5:K8)</f>
        <v>604206.18718540797</v>
      </c>
      <c r="L9" s="47">
        <f>SUM(L5:L8)</f>
        <v>24137.969275199994</v>
      </c>
      <c r="M9" s="44">
        <f>SUM(M5:M8)</f>
        <v>-8814.7628215039531</v>
      </c>
      <c r="N9" s="48">
        <f t="shared" si="3"/>
        <v>-0.26749717733983086</v>
      </c>
      <c r="O9" s="42">
        <f>SUM(O5:O8)</f>
        <v>-209561.53194269602</v>
      </c>
      <c r="P9" s="48">
        <f t="shared" si="5"/>
        <v>-0.25752008468365734</v>
      </c>
    </row>
    <row r="10" spans="1:16" s="30" customFormat="1" ht="15.75" customHeight="1">
      <c r="A10" s="49"/>
      <c r="B10" s="50"/>
      <c r="C10" s="51"/>
      <c r="D10" s="52"/>
      <c r="E10" s="53"/>
      <c r="F10" s="54"/>
      <c r="G10" s="55"/>
      <c r="H10" s="56"/>
      <c r="I10" s="57"/>
      <c r="J10" s="55"/>
      <c r="K10" s="58"/>
      <c r="L10" s="56"/>
      <c r="M10" s="57"/>
      <c r="N10" s="50"/>
      <c r="O10" s="59"/>
      <c r="P10" s="50"/>
    </row>
    <row r="11" spans="1:16" s="30" customFormat="1" ht="15.75" customHeight="1">
      <c r="A11" s="31"/>
      <c r="B11" s="60" t="s">
        <v>10</v>
      </c>
      <c r="C11" s="61"/>
      <c r="D11" s="62"/>
      <c r="E11" s="63"/>
      <c r="F11" s="64"/>
      <c r="G11" s="65"/>
      <c r="H11" s="66"/>
      <c r="I11" s="67"/>
      <c r="J11" s="65"/>
      <c r="K11" s="68"/>
      <c r="L11" s="69"/>
      <c r="M11" s="70"/>
      <c r="N11" s="60"/>
      <c r="O11" s="71"/>
      <c r="P11" s="60"/>
    </row>
    <row r="12" spans="1:16" s="30" customFormat="1" ht="15.75" customHeight="1">
      <c r="A12" s="72"/>
      <c r="B12" s="32" t="s">
        <v>9</v>
      </c>
      <c r="C12" s="73"/>
      <c r="D12" s="74"/>
      <c r="E12" s="75"/>
      <c r="F12" s="76"/>
      <c r="G12" s="77"/>
      <c r="H12" s="78"/>
      <c r="I12" s="79">
        <v>60551</v>
      </c>
      <c r="J12" s="36">
        <f t="shared" ref="J12:J15" si="6">K12/I12</f>
        <v>0.18360984954831464</v>
      </c>
      <c r="K12" s="80">
        <v>11117.76</v>
      </c>
      <c r="L12" s="38">
        <v>444</v>
      </c>
      <c r="M12" s="35">
        <f t="shared" ref="M12:M14" si="7">L12-H12</f>
        <v>444</v>
      </c>
      <c r="N12" s="81"/>
      <c r="O12" s="33">
        <f t="shared" ref="O12:O14" si="8">K12-G12</f>
        <v>11117.76</v>
      </c>
      <c r="P12" s="81"/>
    </row>
    <row r="13" spans="1:16" s="30" customFormat="1" ht="15.75" customHeight="1">
      <c r="A13" s="72"/>
      <c r="B13" s="32" t="s">
        <v>4</v>
      </c>
      <c r="C13" s="73"/>
      <c r="D13" s="74"/>
      <c r="E13" s="75"/>
      <c r="F13" s="76"/>
      <c r="G13" s="55"/>
      <c r="H13" s="56"/>
      <c r="I13" s="82">
        <v>58765.600000000006</v>
      </c>
      <c r="J13" s="36">
        <f t="shared" si="6"/>
        <v>5.8512000217814497E-2</v>
      </c>
      <c r="K13" s="80">
        <v>3438.4928</v>
      </c>
      <c r="L13" s="38">
        <v>137.32000000000002</v>
      </c>
      <c r="M13" s="35">
        <f t="shared" si="7"/>
        <v>137.32000000000002</v>
      </c>
      <c r="N13" s="81"/>
      <c r="O13" s="33">
        <f t="shared" si="8"/>
        <v>3438.4928</v>
      </c>
      <c r="P13" s="81"/>
    </row>
    <row r="14" spans="1:16" s="30" customFormat="1" ht="15.75" customHeight="1">
      <c r="A14" s="72"/>
      <c r="B14" s="32" t="s">
        <v>5</v>
      </c>
      <c r="C14" s="73"/>
      <c r="D14" s="74"/>
      <c r="E14" s="75"/>
      <c r="F14" s="76"/>
      <c r="G14" s="55"/>
      <c r="H14" s="56"/>
      <c r="I14" s="82">
        <v>29306.144056000005</v>
      </c>
      <c r="J14" s="36">
        <f t="shared" si="6"/>
        <v>0.16917681120129957</v>
      </c>
      <c r="K14" s="80">
        <v>4957.92</v>
      </c>
      <c r="L14" s="38">
        <v>198</v>
      </c>
      <c r="M14" s="35">
        <f t="shared" si="7"/>
        <v>198</v>
      </c>
      <c r="N14" s="81"/>
      <c r="O14" s="33">
        <f t="shared" si="8"/>
        <v>4957.92</v>
      </c>
      <c r="P14" s="81"/>
    </row>
    <row r="15" spans="1:16" s="30" customFormat="1" ht="15.75" customHeight="1">
      <c r="A15" s="72"/>
      <c r="B15" s="41" t="s">
        <v>29</v>
      </c>
      <c r="C15" s="73"/>
      <c r="D15" s="74"/>
      <c r="E15" s="75"/>
      <c r="F15" s="76"/>
      <c r="G15" s="55"/>
      <c r="H15" s="56"/>
      <c r="I15" s="83">
        <f>SUM(I12:I14)</f>
        <v>148622.74405600003</v>
      </c>
      <c r="J15" s="45">
        <f t="shared" si="6"/>
        <v>0.13130004377154544</v>
      </c>
      <c r="K15" s="58">
        <f>SUM(K12:K14)</f>
        <v>19514.1728</v>
      </c>
      <c r="L15" s="84">
        <f>SUM(L12:L14)</f>
        <v>779.32</v>
      </c>
      <c r="M15" s="83">
        <f>SUM(M12:M14)</f>
        <v>779.32</v>
      </c>
      <c r="N15" s="85"/>
      <c r="O15" s="86">
        <f>SUM(O12:O14)</f>
        <v>19514.1728</v>
      </c>
      <c r="P15" s="85"/>
    </row>
    <row r="16" spans="1:16" s="30" customFormat="1" ht="15.75" customHeight="1">
      <c r="A16" s="72"/>
      <c r="B16" s="41"/>
      <c r="C16" s="73"/>
      <c r="D16" s="74"/>
      <c r="E16" s="75"/>
      <c r="F16" s="76"/>
      <c r="G16" s="55"/>
      <c r="H16" s="56"/>
      <c r="I16" s="83"/>
      <c r="J16" s="58"/>
      <c r="K16" s="58"/>
      <c r="L16" s="84"/>
      <c r="M16" s="83"/>
      <c r="N16" s="85"/>
      <c r="O16" s="86"/>
      <c r="P16" s="85"/>
    </row>
    <row r="17" spans="1:16" s="30" customFormat="1" ht="15.75" customHeight="1" thickBot="1">
      <c r="A17" s="87"/>
      <c r="B17" s="19" t="s">
        <v>8</v>
      </c>
      <c r="C17" s="88">
        <f t="shared" ref="C17:D17" si="9">C9+C15</f>
        <v>3192301.9338936796</v>
      </c>
      <c r="D17" s="89">
        <f t="shared" si="9"/>
        <v>87240.54</v>
      </c>
      <c r="E17" s="90">
        <f>E9+E15</f>
        <v>3105061.3938936796</v>
      </c>
      <c r="F17" s="91">
        <f>G17/E17</f>
        <v>0.26207781937208557</v>
      </c>
      <c r="G17" s="4">
        <f>G9+G15</f>
        <v>813767.71912810404</v>
      </c>
      <c r="H17" s="2">
        <f>H9+H15</f>
        <v>32952.732096703949</v>
      </c>
      <c r="I17" s="90">
        <f>I9+I15</f>
        <v>2277393.6339551993</v>
      </c>
      <c r="J17" s="91">
        <f>K17/I17</f>
        <v>0.27387463927444949</v>
      </c>
      <c r="K17" s="4">
        <f>K9+K15</f>
        <v>623720.35998540791</v>
      </c>
      <c r="L17" s="2">
        <f>L9+L15</f>
        <v>24917.289275199993</v>
      </c>
      <c r="M17" s="90">
        <f>M9+M15</f>
        <v>-8035.4428215039534</v>
      </c>
      <c r="N17" s="92">
        <f t="shared" ref="N17" si="10">M17/H17</f>
        <v>-0.2438475449599424</v>
      </c>
      <c r="O17" s="93">
        <f>O9+O15</f>
        <v>-190047.35914269602</v>
      </c>
      <c r="P17" s="92">
        <f t="shared" ref="P17" si="11">O17/G17</f>
        <v>-0.23354005654871474</v>
      </c>
    </row>
    <row r="21" spans="1:16">
      <c r="D21" s="13"/>
    </row>
    <row r="26" spans="1:16" hidden="1"/>
    <row r="27" spans="1:16" s="11" customFormat="1" hidden="1">
      <c r="A27" s="8"/>
      <c r="B27" s="9" t="s">
        <v>15</v>
      </c>
      <c r="C27" s="10"/>
      <c r="D27" s="10"/>
      <c r="E27" s="10">
        <v>74046.62</v>
      </c>
      <c r="F27" s="10"/>
      <c r="G27" s="10"/>
      <c r="H27" s="10"/>
      <c r="I27" s="10">
        <v>54268.5</v>
      </c>
      <c r="J27" s="10"/>
      <c r="K27" s="10">
        <v>7987.7600000000011</v>
      </c>
      <c r="L27" s="10">
        <v>319</v>
      </c>
      <c r="M27" s="10"/>
      <c r="N27" s="10"/>
      <c r="O27" s="10"/>
      <c r="P27" s="10"/>
    </row>
    <row r="28" spans="1:16" s="11" customFormat="1" hidden="1">
      <c r="A28" s="8"/>
      <c r="B28" s="9" t="s">
        <v>16</v>
      </c>
      <c r="C28" s="10"/>
      <c r="D28" s="10"/>
      <c r="E28" s="10">
        <v>159610.77999999997</v>
      </c>
      <c r="F28" s="10"/>
      <c r="G28" s="10"/>
      <c r="H28" s="10"/>
      <c r="I28" s="10">
        <v>81073.279999999999</v>
      </c>
      <c r="J28" s="10"/>
      <c r="K28" s="10">
        <v>17361.734400000001</v>
      </c>
      <c r="L28" s="10">
        <v>693.35999999999979</v>
      </c>
      <c r="M28" s="10"/>
      <c r="N28" s="10"/>
      <c r="O28" s="10"/>
      <c r="P28" s="10"/>
    </row>
    <row r="29" spans="1:16" s="11" customFormat="1" hidden="1">
      <c r="A29" s="8"/>
      <c r="B29" s="9" t="s">
        <v>17</v>
      </c>
      <c r="C29" s="10"/>
      <c r="D29" s="10"/>
      <c r="E29" s="10">
        <v>325789</v>
      </c>
      <c r="F29" s="10"/>
      <c r="G29" s="10"/>
      <c r="H29" s="10"/>
      <c r="I29" s="10">
        <v>231222.84</v>
      </c>
      <c r="J29" s="10"/>
      <c r="K29" s="10">
        <v>54172.663801600014</v>
      </c>
      <c r="L29" s="10">
        <v>2163.4450400000001</v>
      </c>
      <c r="M29" s="10"/>
      <c r="N29" s="10"/>
      <c r="O29" s="10"/>
      <c r="P29" s="10"/>
    </row>
    <row r="30" spans="1:16" s="11" customFormat="1" hidden="1">
      <c r="A30" s="8"/>
      <c r="B30" s="9" t="s">
        <v>21</v>
      </c>
      <c r="C30" s="10"/>
      <c r="D30" s="10"/>
      <c r="E30" s="10">
        <v>2803.3</v>
      </c>
      <c r="F30" s="10"/>
      <c r="G30" s="10"/>
      <c r="H30" s="10"/>
      <c r="I30" s="10">
        <v>1382.2</v>
      </c>
      <c r="J30" s="10"/>
      <c r="K30" s="10">
        <v>455.32736</v>
      </c>
      <c r="L30" s="10">
        <v>18.183999999999997</v>
      </c>
      <c r="M30" s="10"/>
      <c r="N30" s="10"/>
      <c r="O30" s="10"/>
      <c r="P30" s="10"/>
    </row>
    <row r="31" spans="1:16" s="11" customFormat="1" hidden="1">
      <c r="A31" s="8"/>
      <c r="B31" s="9" t="s">
        <v>22</v>
      </c>
      <c r="C31" s="10"/>
      <c r="D31" s="10"/>
      <c r="E31" s="10">
        <v>86781.74</v>
      </c>
      <c r="F31" s="10"/>
      <c r="G31" s="10"/>
      <c r="H31" s="10"/>
      <c r="I31" s="10">
        <v>57888.6</v>
      </c>
      <c r="J31" s="10"/>
      <c r="K31" s="10">
        <v>4152.6336000000001</v>
      </c>
      <c r="L31" s="10">
        <v>165.83999999999989</v>
      </c>
      <c r="M31" s="10"/>
      <c r="N31" s="10"/>
      <c r="O31" s="10"/>
      <c r="P31" s="10"/>
    </row>
    <row r="32" spans="1:16" s="11" customFormat="1" hidden="1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11" customFormat="1" hidden="1">
      <c r="A33" s="8"/>
      <c r="B33" s="9" t="s">
        <v>14</v>
      </c>
      <c r="C33" s="10"/>
      <c r="D33" s="10"/>
      <c r="E33" s="10">
        <v>15571.759999999998</v>
      </c>
      <c r="F33" s="10"/>
      <c r="G33" s="10"/>
      <c r="H33" s="10"/>
      <c r="I33" s="10">
        <v>11917</v>
      </c>
      <c r="J33" s="10"/>
      <c r="K33" s="10">
        <v>8012.7999999999993</v>
      </c>
      <c r="L33" s="10">
        <v>320</v>
      </c>
      <c r="M33" s="10"/>
      <c r="N33" s="10"/>
      <c r="O33" s="10"/>
      <c r="P33" s="10"/>
    </row>
    <row r="34" spans="1:16" s="11" customFormat="1" hidden="1">
      <c r="A34" s="8"/>
      <c r="B34" s="9" t="s">
        <v>18</v>
      </c>
      <c r="C34" s="10"/>
      <c r="D34" s="10"/>
      <c r="E34" s="10">
        <v>164561.79999999999</v>
      </c>
      <c r="F34" s="10"/>
      <c r="G34" s="10"/>
      <c r="H34" s="10"/>
      <c r="I34" s="10">
        <v>97303.459999999992</v>
      </c>
      <c r="J34" s="10"/>
      <c r="K34" s="10">
        <v>24002.342400000005</v>
      </c>
      <c r="L34" s="10">
        <v>958.56</v>
      </c>
      <c r="M34" s="10"/>
      <c r="N34" s="10"/>
      <c r="O34" s="10"/>
      <c r="P34" s="10"/>
    </row>
    <row r="35" spans="1:16" s="11" customFormat="1" hidden="1">
      <c r="A35" s="8"/>
      <c r="B35" s="9" t="s">
        <v>19</v>
      </c>
      <c r="C35" s="10"/>
      <c r="D35" s="10"/>
      <c r="E35" s="10">
        <v>17151.419999999998</v>
      </c>
      <c r="F35" s="10"/>
      <c r="G35" s="10"/>
      <c r="H35" s="10"/>
      <c r="I35" s="10">
        <v>11904</v>
      </c>
      <c r="J35" s="10"/>
      <c r="K35" s="10">
        <v>7043.2511999999997</v>
      </c>
      <c r="L35" s="10">
        <v>281.27999999999997</v>
      </c>
      <c r="M35" s="10"/>
      <c r="N35" s="10"/>
      <c r="O35" s="10"/>
      <c r="P35" s="10"/>
    </row>
    <row r="36" spans="1:16" s="11" customFormat="1" hidden="1">
      <c r="A36" s="8"/>
      <c r="B36" s="9" t="s">
        <v>20</v>
      </c>
      <c r="C36" s="10"/>
      <c r="D36" s="10"/>
      <c r="E36" s="10">
        <v>76815.58</v>
      </c>
      <c r="F36" s="10"/>
      <c r="G36" s="10"/>
      <c r="H36" s="10"/>
      <c r="I36" s="10">
        <v>50560.799999999996</v>
      </c>
      <c r="J36" s="10"/>
      <c r="K36" s="10">
        <v>16346.111999999997</v>
      </c>
      <c r="L36" s="10">
        <v>652.80000000000007</v>
      </c>
      <c r="M36" s="10"/>
      <c r="N36" s="10"/>
      <c r="O36" s="10"/>
      <c r="P36" s="10"/>
    </row>
    <row r="37" spans="1:16" hidden="1"/>
    <row r="38" spans="1:16" hidden="1"/>
  </sheetData>
  <mergeCells count="2">
    <mergeCell ref="E2:H2"/>
    <mergeCell ref="I2:L2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&amp;R&amp;"Arial,Grassetto"&amp;14ALLEGATO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ANALISI</vt:lpstr>
      <vt:lpstr>MO</vt:lpstr>
      <vt:lpstr>ANALISI!Area_stampa</vt:lpstr>
      <vt:lpstr>ANALISI!Titoli_stampa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Stampa S.T.R.</dc:title>
  <dc:creator>Velluti Roberto</dc:creator>
  <cp:lastModifiedBy>Xp Professional SP 3 Italiano</cp:lastModifiedBy>
  <cp:lastPrinted>2017-08-24T08:28:08Z</cp:lastPrinted>
  <dcterms:created xsi:type="dcterms:W3CDTF">2009-03-05T09:24:54Z</dcterms:created>
  <dcterms:modified xsi:type="dcterms:W3CDTF">2018-05-31T13:31:55Z</dcterms:modified>
</cp:coreProperties>
</file>